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inchestercc-my.sharepoint.com/personal/ssansome_winchester_gov_uk/Documents/Desktop/Holding 2024/To delete/"/>
    </mc:Choice>
  </mc:AlternateContent>
  <xr:revisionPtr revIDLastSave="0" documentId="8_{2EA42592-A725-4FBC-824B-F0B98FC78C2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Introduction" sheetId="4" r:id="rId1"/>
    <sheet name="Calculator" sheetId="2" r:id="rId2"/>
    <sheet name="2023 Charge Rates" sheetId="10" r:id="rId3"/>
    <sheet name="2022 Charge rates" sheetId="9" r:id="rId4"/>
    <sheet name="Historic Charge rates" sheetId="7" r:id="rId5"/>
    <sheet name="Definitions" sheetId="5" r:id="rId6"/>
  </sheets>
  <definedNames>
    <definedName name="_xlnm._FilterDatabase" localSheetId="1" hidden="1">Calculator!$G$27:$G$28</definedName>
    <definedName name="Charge_rate" localSheetId="3">'2022 Charge rates'!$C$4</definedName>
    <definedName name="Charge_rate" localSheetId="2">'2023 Charge Rates'!$C$4</definedName>
    <definedName name="Charge_rate" localSheetId="4">'Historic Charge rates'!$C$4</definedName>
    <definedName name="Charge_rate">#REF!</definedName>
    <definedName name="Charge_rate_2" localSheetId="3">#REF!</definedName>
    <definedName name="Charge_rate_2" localSheetId="2">#REF!</definedName>
    <definedName name="Charge_rate_2">#REF!</definedName>
    <definedName name="_xlnm.Print_Area" localSheetId="1">Calculator!$B$2:$K$31</definedName>
    <definedName name="_xlnm.Print_Area" localSheetId="5">Definitions!$B$2:$O$61</definedName>
    <definedName name="_xlnm.Print_Area" localSheetId="0">Introduction!$B$2:$E$34</definedName>
    <definedName name="Z_BDDCAE57_8775_4BA1_BF74_355F93A733AB_.wvu.Cols" localSheetId="1" hidden="1">Calculator!$G:$I</definedName>
    <definedName name="Z_BDDCAE57_8775_4BA1_BF74_355F93A733AB_.wvu.FilterData" localSheetId="1" hidden="1">Calculator!$G$27:$G$28</definedName>
  </definedNames>
  <calcPr calcId="191028"/>
  <customWorkbookViews>
    <customWorkbookView name="1" guid="{BDDCAE57-8775-4BA1-BF74-355F93A733AB}" maximized="1" showSheetTabs="0" windowWidth="1276" windowHeight="892" activeSheetId="2" showFormulaBar="0" showStatus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1" i="7" l="1"/>
  <c r="AL21" i="7"/>
  <c r="AJ21" i="7"/>
  <c r="AI21" i="7"/>
  <c r="AG21" i="7"/>
  <c r="AF21" i="7"/>
  <c r="AM18" i="7"/>
  <c r="AL18" i="7"/>
  <c r="AJ18" i="7"/>
  <c r="AI18" i="7"/>
  <c r="AG18" i="7"/>
  <c r="AF18" i="7"/>
  <c r="AC26" i="7"/>
  <c r="AD18" i="7"/>
  <c r="AD21" i="7" s="1"/>
  <c r="AC18" i="7"/>
  <c r="AC21" i="7" s="1"/>
  <c r="AC10" i="7" l="1"/>
  <c r="E10" i="9" s="1"/>
  <c r="AC9" i="7"/>
  <c r="E9" i="9" s="1"/>
  <c r="AC8" i="7"/>
  <c r="E8" i="9" s="1"/>
  <c r="AC7" i="7"/>
  <c r="E7" i="9" s="1"/>
  <c r="AD10" i="7"/>
  <c r="F10" i="9" s="1"/>
  <c r="AD8" i="7"/>
  <c r="F8" i="9" s="1"/>
  <c r="AD7" i="7"/>
  <c r="F7" i="9" s="1"/>
  <c r="Z26" i="7"/>
  <c r="AA18" i="7"/>
  <c r="AA21" i="7" s="1"/>
  <c r="Z18" i="7"/>
  <c r="Z21" i="7" s="1"/>
  <c r="Z10" i="7" l="1"/>
  <c r="Z9" i="7"/>
  <c r="Z7" i="7"/>
  <c r="Z8" i="7"/>
  <c r="AA7" i="7"/>
  <c r="AA10" i="7"/>
  <c r="AA8" i="7"/>
  <c r="W26" i="7"/>
  <c r="X18" i="7"/>
  <c r="X21" i="7" s="1"/>
  <c r="W18" i="7"/>
  <c r="W21" i="7" s="1"/>
  <c r="X8" i="7" l="1"/>
  <c r="X10" i="7"/>
  <c r="W8" i="7"/>
  <c r="W10" i="7"/>
  <c r="X7" i="7"/>
  <c r="W9" i="7"/>
  <c r="W7" i="7"/>
  <c r="T26" i="7"/>
  <c r="U18" i="7"/>
  <c r="U21" i="7" s="1"/>
  <c r="T18" i="7"/>
  <c r="T21" i="7" s="1"/>
  <c r="Q26" i="7"/>
  <c r="N26" i="7"/>
  <c r="K26" i="7"/>
  <c r="H26" i="7"/>
  <c r="R18" i="7"/>
  <c r="R21" i="7" s="1"/>
  <c r="Q18" i="7"/>
  <c r="Q21" i="7" s="1"/>
  <c r="O18" i="7"/>
  <c r="O21" i="7" s="1"/>
  <c r="N18" i="7"/>
  <c r="N21" i="7" s="1"/>
  <c r="L18" i="7"/>
  <c r="L21" i="7" s="1"/>
  <c r="K18" i="7"/>
  <c r="K21" i="7" s="1"/>
  <c r="I18" i="7"/>
  <c r="I21" i="7" s="1"/>
  <c r="H18" i="7"/>
  <c r="H21" i="7" s="1"/>
  <c r="F18" i="7"/>
  <c r="F21" i="7" s="1"/>
  <c r="E18" i="7"/>
  <c r="E21" i="7" s="1"/>
  <c r="E21" i="2" l="1"/>
  <c r="H15" i="2" l="1"/>
  <c r="G15" i="2"/>
  <c r="G16" i="2"/>
  <c r="G17" i="2"/>
  <c r="G18" i="2"/>
  <c r="G19" i="2"/>
  <c r="G20" i="2"/>
  <c r="H21" i="2"/>
  <c r="J15" i="2" l="1"/>
  <c r="H19" i="2"/>
  <c r="J19" i="2" s="1"/>
  <c r="H17" i="2"/>
  <c r="J17" i="2" s="1"/>
  <c r="H20" i="2"/>
  <c r="J20" i="2" s="1"/>
  <c r="H16" i="2"/>
  <c r="J16" i="2" s="1"/>
  <c r="H18" i="2"/>
  <c r="J18" i="2" s="1"/>
  <c r="E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ZJames</author>
  </authors>
  <commentList>
    <comment ref="H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ZJames:</t>
        </r>
        <r>
          <rPr>
            <sz val="9"/>
            <color indexed="81"/>
            <rFont val="Tahoma"/>
            <family val="2"/>
          </rPr>
          <t xml:space="preserve">
national All-in Tender Price Index</t>
        </r>
      </text>
    </comment>
  </commentList>
</comments>
</file>

<file path=xl/sharedStrings.xml><?xml version="1.0" encoding="utf-8"?>
<sst xmlns="http://schemas.openxmlformats.org/spreadsheetml/2006/main" count="177" uniqueCount="65">
  <si>
    <t>Winchester City Council Community Infrastructure Levy (CIL) Calculator</t>
  </si>
  <si>
    <t>hidden</t>
  </si>
  <si>
    <t xml:space="preserve"> 1. In which CIL Charging Zone is the development located?</t>
  </si>
  <si>
    <t>Zone</t>
  </si>
  <si>
    <t>(link to map)</t>
  </si>
  <si>
    <r>
      <t xml:space="preserve"> 2. What is the total GIA* (sq m) of existing floorspace (of any use) to</t>
    </r>
    <r>
      <rPr>
        <b/>
        <u val="double"/>
        <sz val="12"/>
        <color indexed="8"/>
        <rFont val="Calibri"/>
        <family val="2"/>
      </rPr>
      <t xml:space="preserve"> be demolished?</t>
    </r>
  </si>
  <si>
    <r>
      <t xml:space="preserve"> 3. Use the table below to set out the GIA that is: a)</t>
    </r>
    <r>
      <rPr>
        <b/>
        <u val="double"/>
        <sz val="12"/>
        <color indexed="8"/>
        <rFont val="Calibri"/>
        <family val="2"/>
      </rPr>
      <t xml:space="preserve"> </t>
    </r>
    <r>
      <rPr>
        <b/>
        <u val="double"/>
        <sz val="12"/>
        <color rgb="FF0000FF"/>
        <rFont val="Calibri"/>
        <family val="2"/>
      </rPr>
      <t>proposed</t>
    </r>
    <r>
      <rPr>
        <b/>
        <sz val="12"/>
        <color indexed="8"/>
        <rFont val="Calibri"/>
        <family val="2"/>
      </rPr>
      <t xml:space="preserve"> and b) </t>
    </r>
    <r>
      <rPr>
        <b/>
        <u val="double"/>
        <sz val="12"/>
        <color theme="9" tint="-0.249977111117893"/>
        <rFont val="Calibri"/>
        <family val="2"/>
      </rPr>
      <t xml:space="preserve">to be retained </t>
    </r>
    <r>
      <rPr>
        <b/>
        <sz val="12"/>
        <color indexed="8"/>
        <rFont val="Calibri"/>
        <family val="2"/>
      </rPr>
      <t>and will form part of the completed development.</t>
    </r>
  </si>
  <si>
    <t>Charge rates have been uprated in accordance with the BICS All-in Tender Price Index (2015 to 2019) or
 RICS CIL Index (2020 onwards) and apply where permission is granted after 1 January 2022.</t>
  </si>
  <si>
    <t>Use°</t>
  </si>
  <si>
    <r>
      <t xml:space="preserve">Total GIA* </t>
    </r>
    <r>
      <rPr>
        <b/>
        <sz val="12"/>
        <color rgb="FF0000FF"/>
        <rFont val="Calibri"/>
        <family val="2"/>
      </rPr>
      <t>proposed</t>
    </r>
    <r>
      <rPr>
        <b/>
        <sz val="12"/>
        <color indexed="8"/>
        <rFont val="Calibri"/>
        <family val="2"/>
      </rPr>
      <t xml:space="preserve"> for this use (sq m)</t>
    </r>
  </si>
  <si>
    <r>
      <t>Total GIA</t>
    </r>
    <r>
      <rPr>
        <b/>
        <sz val="12"/>
        <color theme="9" tint="-0.249977111117893"/>
        <rFont val="Calibri"/>
        <family val="2"/>
      </rPr>
      <t xml:space="preserve"> to be retained </t>
    </r>
    <r>
      <rPr>
        <b/>
        <sz val="12"/>
        <color indexed="8"/>
        <rFont val="Calibri"/>
        <family val="2"/>
      </rPr>
      <t>for this use (sq m)</t>
    </r>
  </si>
  <si>
    <t>R</t>
  </si>
  <si>
    <t>Ar</t>
  </si>
  <si>
    <t>Charge for this use (£)</t>
  </si>
  <si>
    <r>
      <t xml:space="preserve">  Residential</t>
    </r>
    <r>
      <rPr>
        <b/>
        <sz val="12"/>
        <color indexed="8"/>
        <rFont val="Arial"/>
        <family val="2"/>
      </rPr>
      <t>ˆ</t>
    </r>
    <r>
      <rPr>
        <b/>
        <sz val="12"/>
        <color indexed="8"/>
        <rFont val="Calibri"/>
        <family val="2"/>
      </rPr>
      <t xml:space="preserve"> </t>
    </r>
  </si>
  <si>
    <t>(i)</t>
  </si>
  <si>
    <t xml:space="preserve">  Hotel</t>
  </si>
  <si>
    <t xml:space="preserve">  Retail - all categories within the town centre - part of Zone 2</t>
  </si>
  <si>
    <t xml:space="preserve">  Retail - convenience stores, supermarkets and retail warehouses</t>
  </si>
  <si>
    <t xml:space="preserve">  Retail all other retail development</t>
  </si>
  <si>
    <t xml:space="preserve">  All Other Uses </t>
  </si>
  <si>
    <t>Total GIA proposed</t>
  </si>
  <si>
    <t>Sum of Kr</t>
  </si>
  <si>
    <t>H</t>
  </si>
  <si>
    <t>Yr</t>
  </si>
  <si>
    <t>Ic</t>
  </si>
  <si>
    <t>Ip</t>
  </si>
  <si>
    <t>Total CIL payable</t>
  </si>
  <si>
    <t>Notes:</t>
  </si>
  <si>
    <r>
      <t xml:space="preserve">* </t>
    </r>
    <r>
      <rPr>
        <b/>
        <sz val="11"/>
        <color indexed="8"/>
        <rFont val="Calibri"/>
        <family val="2"/>
      </rPr>
      <t>GIA = Gross Internal Floor Area</t>
    </r>
    <r>
      <rPr>
        <sz val="11"/>
        <color indexed="8"/>
        <rFont val="Calibri"/>
        <family val="2"/>
      </rPr>
      <t>.  The GIA calculations should include all ancillary areas such as stairwells.</t>
    </r>
  </si>
  <si>
    <r>
      <rPr>
        <b/>
        <sz val="11"/>
        <color indexed="8"/>
        <rFont val="Calibri"/>
        <family val="2"/>
      </rPr>
      <t>° Definitions of use classes</t>
    </r>
    <r>
      <rPr>
        <sz val="11"/>
        <color indexed="8"/>
        <rFont val="Calibri"/>
        <family val="2"/>
      </rPr>
      <t xml:space="preserve">:- follow </t>
    </r>
    <r>
      <rPr>
        <b/>
        <sz val="11"/>
        <color rgb="FF0000FF"/>
        <rFont val="Calibri"/>
        <family val="2"/>
      </rPr>
      <t xml:space="preserve">(i) </t>
    </r>
    <r>
      <rPr>
        <sz val="11"/>
        <color indexed="8"/>
        <rFont val="Calibri"/>
        <family val="2"/>
      </rPr>
      <t>link</t>
    </r>
  </si>
  <si>
    <r>
      <t>ˆ</t>
    </r>
    <r>
      <rPr>
        <b/>
        <sz val="11"/>
        <color indexed="8"/>
        <rFont val="Calibri"/>
        <family val="2"/>
      </rPr>
      <t>Social Housing Relief</t>
    </r>
    <r>
      <rPr>
        <sz val="11"/>
        <color theme="1"/>
        <rFont val="Calibri"/>
        <family val="2"/>
        <scheme val="minor"/>
      </rPr>
      <t>: You should exclude the area for social housing from the residential calculation.</t>
    </r>
  </si>
  <si>
    <r>
      <t xml:space="preserve">Indexed rate from 
</t>
    </r>
    <r>
      <rPr>
        <b/>
        <sz val="12"/>
        <color theme="1"/>
        <rFont val="Arial"/>
        <family val="2"/>
      </rPr>
      <t>1 January 2023</t>
    </r>
  </si>
  <si>
    <t>Charging Rates</t>
  </si>
  <si>
    <t>Charge per square metre</t>
  </si>
  <si>
    <t xml:space="preserve">Type of Development </t>
  </si>
  <si>
    <t>Zone 1</t>
  </si>
  <si>
    <t>Zone 2</t>
  </si>
  <si>
    <t>Zone 3</t>
  </si>
  <si>
    <t>Residential</t>
  </si>
  <si>
    <t>Hotel</t>
  </si>
  <si>
    <t>Retail - all categories within the town centre</t>
  </si>
  <si>
    <t>n/a</t>
  </si>
  <si>
    <t>Retail - convenience stores, supermarkets 
              and retail warehouses</t>
  </si>
  <si>
    <t>Retail - all other retail development</t>
  </si>
  <si>
    <t>All Other Uses</t>
  </si>
  <si>
    <r>
      <t xml:space="preserve">Indexed rate from 
</t>
    </r>
    <r>
      <rPr>
        <b/>
        <sz val="12"/>
        <color theme="1"/>
        <rFont val="Arial"/>
        <family val="2"/>
      </rPr>
      <t>1 January 2022</t>
    </r>
  </si>
  <si>
    <t>as at 7 April 2014</t>
  </si>
  <si>
    <r>
      <t xml:space="preserve">After indexation.
Applied when 
Permission granted
on or after </t>
    </r>
    <r>
      <rPr>
        <u/>
        <sz val="10"/>
        <color rgb="FF0070C0"/>
        <rFont val="Arial"/>
        <family val="2"/>
      </rPr>
      <t>1 January 2015</t>
    </r>
  </si>
  <si>
    <r>
      <t xml:space="preserve">After indexation. 
Applied when 
Permission granted
on or after </t>
    </r>
    <r>
      <rPr>
        <u/>
        <sz val="10"/>
        <color theme="6" tint="-0.499984740745262"/>
        <rFont val="Arial"/>
        <family val="2"/>
      </rPr>
      <t>1 January 2016</t>
    </r>
  </si>
  <si>
    <r>
      <t xml:space="preserve">After indexation. 
Applied when 
Permission granted
on or after </t>
    </r>
    <r>
      <rPr>
        <u/>
        <sz val="10"/>
        <rFont val="Arial"/>
        <family val="2"/>
      </rPr>
      <t>1 January 2017</t>
    </r>
  </si>
  <si>
    <r>
      <t xml:space="preserve">After indexation. 
Applied when 
Permission granted on or after
</t>
    </r>
    <r>
      <rPr>
        <b/>
        <u/>
        <sz val="10"/>
        <rFont val="Arial"/>
        <family val="2"/>
      </rPr>
      <t>1 January 2018</t>
    </r>
  </si>
  <si>
    <r>
      <t xml:space="preserve">After indexation. 
Applied when 
Permission granted between 
</t>
    </r>
    <r>
      <rPr>
        <b/>
        <u/>
        <sz val="10"/>
        <rFont val="Arial"/>
        <family val="2"/>
      </rPr>
      <t>1 January and 31 December 2019</t>
    </r>
  </si>
  <si>
    <r>
      <t xml:space="preserve">After indexation. 
Applied when 
Permission granted between
</t>
    </r>
    <r>
      <rPr>
        <b/>
        <u/>
        <sz val="10"/>
        <rFont val="Arial"/>
        <family val="2"/>
      </rPr>
      <t>1 January and 31 December 2020</t>
    </r>
  </si>
  <si>
    <r>
      <t xml:space="preserve">After indexation. 
Applied when 
Permission granted between
</t>
    </r>
    <r>
      <rPr>
        <b/>
        <u/>
        <sz val="10"/>
        <rFont val="Arial"/>
        <family val="2"/>
      </rPr>
      <t>1 January and 31 December 2021</t>
    </r>
  </si>
  <si>
    <r>
      <t xml:space="preserve">After indexation. 
Applied when 
Permission granted between
</t>
    </r>
    <r>
      <rPr>
        <b/>
        <u/>
        <sz val="10"/>
        <rFont val="Arial"/>
        <family val="2"/>
      </rPr>
      <t>1 January and 31 December 2022</t>
    </r>
  </si>
  <si>
    <r>
      <t xml:space="preserve">After Indexation
Applied when
Permission granted between
</t>
    </r>
    <r>
      <rPr>
        <b/>
        <u/>
        <sz val="12"/>
        <color theme="1"/>
        <rFont val="Arial"/>
        <family val="2"/>
      </rPr>
      <t>1 January  and 31 December 2023</t>
    </r>
  </si>
  <si>
    <r>
      <t xml:space="preserve">After Indexation
Applied when
Permission granted between
</t>
    </r>
    <r>
      <rPr>
        <b/>
        <u/>
        <sz val="12"/>
        <color theme="1"/>
        <rFont val="Arial"/>
        <family val="2"/>
      </rPr>
      <t>1 January  and 31 December 2024</t>
    </r>
  </si>
  <si>
    <t>£192.91</t>
  </si>
  <si>
    <t>£128.61</t>
  </si>
  <si>
    <t>£112.53</t>
  </si>
  <si>
    <r>
      <rPr>
        <b/>
        <sz val="10"/>
        <color theme="3" tint="0.39997558519241921"/>
        <rFont val="Arial"/>
        <family val="2"/>
      </rPr>
      <t xml:space="preserve">2015 to 2019 - RICS all-in tender price index as at November of preceding year
</t>
    </r>
    <r>
      <rPr>
        <b/>
        <sz val="10"/>
        <color rgb="FF0000FF"/>
        <rFont val="Arial"/>
        <family val="2"/>
      </rPr>
      <t>2020 onwards - RICS CIL Index</t>
    </r>
  </si>
  <si>
    <t>Indexed rate/sqm</t>
  </si>
  <si>
    <t>%age increase from 2014 base</t>
  </si>
  <si>
    <t>Parish limit/residential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</si>
</sst>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22"/>
      <name val="Calibri"/>
      <family val="2"/>
    </font>
    <font>
      <b/>
      <sz val="12"/>
      <name val="Calibri"/>
      <family val="2"/>
    </font>
    <font>
      <i/>
      <u/>
      <sz val="12"/>
      <color indexed="8"/>
      <name val="Arial"/>
      <family val="2"/>
    </font>
    <font>
      <u/>
      <sz val="11"/>
      <color indexed="12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2"/>
      <color rgb="FFFF0000"/>
      <name val="Arial"/>
      <family val="2"/>
    </font>
    <font>
      <b/>
      <sz val="14"/>
      <color indexed="22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u/>
      <sz val="10"/>
      <color rgb="FF0070C0"/>
      <name val="Arial"/>
      <family val="2"/>
    </font>
    <font>
      <sz val="10"/>
      <color theme="6" tint="-0.499984740745262"/>
      <name val="Arial"/>
      <family val="2"/>
    </font>
    <font>
      <u/>
      <sz val="10"/>
      <color theme="6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b/>
      <sz val="10"/>
      <color rgb="FF0000FF"/>
      <name val="Arial"/>
      <family val="2"/>
    </font>
    <font>
      <b/>
      <sz val="12"/>
      <color indexed="8"/>
      <name val="Arial"/>
      <family val="2"/>
    </font>
    <font>
      <b/>
      <sz val="11"/>
      <color rgb="FF0000FF"/>
      <name val="Calibri"/>
      <family val="2"/>
    </font>
    <font>
      <b/>
      <u val="double"/>
      <sz val="12"/>
      <color indexed="8"/>
      <name val="Calibri"/>
      <family val="2"/>
    </font>
    <font>
      <b/>
      <sz val="12"/>
      <color rgb="FF0000FF"/>
      <name val="Calibri"/>
      <family val="2"/>
    </font>
    <font>
      <b/>
      <u val="double"/>
      <sz val="12"/>
      <color rgb="FF0000FF"/>
      <name val="Calibri"/>
      <family val="2"/>
    </font>
    <font>
      <b/>
      <u val="double"/>
      <sz val="12"/>
      <color theme="9" tint="-0.249977111117893"/>
      <name val="Calibri"/>
      <family val="2"/>
    </font>
    <font>
      <b/>
      <sz val="12"/>
      <color theme="9" tint="-0.249977111117893"/>
      <name val="Calibri"/>
      <family val="2"/>
    </font>
    <font>
      <b/>
      <u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medium">
        <color rgb="FF00B0F0"/>
      </left>
      <right style="thin">
        <color rgb="FF0000FF"/>
      </right>
      <top style="medium">
        <color rgb="FF00B0F0"/>
      </top>
      <bottom style="thin">
        <color rgb="FF00B0F0"/>
      </bottom>
      <diagonal/>
    </border>
    <border>
      <left style="thin">
        <color rgb="FF0000FF"/>
      </left>
      <right style="thin">
        <color rgb="FF0000FF"/>
      </right>
      <top style="medium">
        <color rgb="FF00B0F0"/>
      </top>
      <bottom style="thin">
        <color rgb="FF00B0F0"/>
      </bottom>
      <diagonal/>
    </border>
    <border>
      <left style="thin">
        <color rgb="FF0000FF"/>
      </left>
      <right/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medium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ck">
        <color rgb="FF7030A0"/>
      </left>
      <right style="thin">
        <color rgb="FF7030A0"/>
      </right>
      <top style="thick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ck">
        <color rgb="FF7030A0"/>
      </top>
      <bottom style="thin">
        <color rgb="FF7030A0"/>
      </bottom>
      <diagonal/>
    </border>
    <border>
      <left style="thin">
        <color rgb="FF7030A0"/>
      </left>
      <right style="thick">
        <color rgb="FF7030A0"/>
      </right>
      <top style="thick">
        <color rgb="FF7030A0"/>
      </top>
      <bottom style="thin">
        <color rgb="FF7030A0"/>
      </bottom>
      <diagonal/>
    </border>
    <border>
      <left style="thick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ck">
        <color rgb="FF7030A0"/>
      </right>
      <top style="thin">
        <color rgb="FF7030A0"/>
      </top>
      <bottom/>
      <diagonal/>
    </border>
    <border>
      <left style="thick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ck">
        <color rgb="FF7030A0"/>
      </right>
      <top/>
      <bottom style="thin">
        <color rgb="FF7030A0"/>
      </bottom>
      <diagonal/>
    </border>
    <border>
      <left style="thick">
        <color rgb="FF7030A0"/>
      </left>
      <right style="thin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theme="5" tint="0.59996337778862885"/>
      </left>
      <right style="thick">
        <color rgb="FF7030A0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0" fillId="0" borderId="5" xfId="0" applyBorder="1"/>
    <xf numFmtId="0" fontId="12" fillId="0" borderId="0" xfId="0" applyFont="1"/>
    <xf numFmtId="2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3" xfId="0" applyBorder="1" applyAlignment="1">
      <alignment wrapText="1"/>
    </xf>
    <xf numFmtId="0" fontId="12" fillId="0" borderId="10" xfId="0" applyFont="1" applyBorder="1"/>
    <xf numFmtId="0" fontId="13" fillId="0" borderId="0" xfId="0" applyFont="1"/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19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right" vertical="center" indent="1"/>
    </xf>
    <xf numFmtId="0" fontId="23" fillId="0" borderId="19" xfId="0" applyFont="1" applyBorder="1"/>
    <xf numFmtId="0" fontId="23" fillId="0" borderId="0" xfId="0" applyFont="1"/>
    <xf numFmtId="0" fontId="17" fillId="0" borderId="20" xfId="0" applyFont="1" applyBorder="1" applyAlignment="1">
      <alignment vertical="center"/>
    </xf>
    <xf numFmtId="0" fontId="17" fillId="0" borderId="23" xfId="0" applyFont="1" applyBorder="1"/>
    <xf numFmtId="0" fontId="25" fillId="7" borderId="30" xfId="0" applyFont="1" applyFill="1" applyBorder="1" applyAlignment="1">
      <alignment horizontal="center" vertical="center"/>
    </xf>
    <xf numFmtId="0" fontId="25" fillId="7" borderId="31" xfId="0" applyFont="1" applyFill="1" applyBorder="1" applyAlignment="1">
      <alignment horizontal="center" vertical="center"/>
    </xf>
    <xf numFmtId="0" fontId="23" fillId="7" borderId="33" xfId="0" applyFont="1" applyFill="1" applyBorder="1" applyAlignment="1">
      <alignment horizontal="center" vertical="center"/>
    </xf>
    <xf numFmtId="0" fontId="23" fillId="7" borderId="34" xfId="0" applyFont="1" applyFill="1" applyBorder="1" applyAlignment="1">
      <alignment horizontal="center" vertical="center"/>
    </xf>
    <xf numFmtId="165" fontId="25" fillId="7" borderId="27" xfId="0" applyNumberFormat="1" applyFont="1" applyFill="1" applyBorder="1" applyAlignment="1">
      <alignment horizontal="center" vertical="center"/>
    </xf>
    <xf numFmtId="164" fontId="25" fillId="7" borderId="28" xfId="0" applyNumberFormat="1" applyFont="1" applyFill="1" applyBorder="1" applyAlignment="1">
      <alignment horizontal="center" vertical="center"/>
    </xf>
    <xf numFmtId="164" fontId="25" fillId="7" borderId="27" xfId="0" applyNumberFormat="1" applyFont="1" applyFill="1" applyBorder="1" applyAlignment="1">
      <alignment horizontal="center" vertical="center"/>
    </xf>
    <xf numFmtId="165" fontId="25" fillId="7" borderId="28" xfId="0" applyNumberFormat="1" applyFont="1" applyFill="1" applyBorder="1" applyAlignment="1">
      <alignment horizontal="center" vertical="center"/>
    </xf>
    <xf numFmtId="165" fontId="25" fillId="7" borderId="36" xfId="0" applyNumberFormat="1" applyFont="1" applyFill="1" applyBorder="1" applyAlignment="1">
      <alignment horizontal="center" vertical="center"/>
    </xf>
    <xf numFmtId="165" fontId="25" fillId="7" borderId="37" xfId="0" applyNumberFormat="1" applyFont="1" applyFill="1" applyBorder="1" applyAlignment="1">
      <alignment horizontal="center" vertical="center"/>
    </xf>
    <xf numFmtId="0" fontId="17" fillId="0" borderId="38" xfId="0" applyFont="1" applyBorder="1"/>
    <xf numFmtId="0" fontId="23" fillId="0" borderId="20" xfId="0" applyFont="1" applyBorder="1"/>
    <xf numFmtId="0" fontId="25" fillId="7" borderId="52" xfId="0" applyFont="1" applyFill="1" applyBorder="1" applyAlignment="1">
      <alignment horizontal="center" vertical="center"/>
    </xf>
    <xf numFmtId="0" fontId="23" fillId="7" borderId="53" xfId="0" applyFont="1" applyFill="1" applyBorder="1" applyAlignment="1">
      <alignment horizontal="center" vertical="center"/>
    </xf>
    <xf numFmtId="164" fontId="25" fillId="7" borderId="51" xfId="0" applyNumberFormat="1" applyFont="1" applyFill="1" applyBorder="1" applyAlignment="1">
      <alignment horizontal="center" vertical="center"/>
    </xf>
    <xf numFmtId="165" fontId="25" fillId="7" borderId="51" xfId="0" applyNumberFormat="1" applyFont="1" applyFill="1" applyBorder="1" applyAlignment="1">
      <alignment horizontal="center" vertical="center"/>
    </xf>
    <xf numFmtId="165" fontId="25" fillId="7" borderId="54" xfId="0" applyNumberFormat="1" applyFont="1" applyFill="1" applyBorder="1" applyAlignment="1">
      <alignment horizontal="center" vertical="center"/>
    </xf>
    <xf numFmtId="165" fontId="27" fillId="7" borderId="57" xfId="0" applyNumberFormat="1" applyFont="1" applyFill="1" applyBorder="1" applyAlignment="1">
      <alignment horizontal="center" vertical="center"/>
    </xf>
    <xf numFmtId="164" fontId="27" fillId="7" borderId="58" xfId="0" applyNumberFormat="1" applyFont="1" applyFill="1" applyBorder="1" applyAlignment="1">
      <alignment horizontal="right" vertical="center" indent="1"/>
    </xf>
    <xf numFmtId="165" fontId="27" fillId="7" borderId="58" xfId="0" applyNumberFormat="1" applyFont="1" applyFill="1" applyBorder="1" applyAlignment="1">
      <alignment horizontal="center" vertical="center"/>
    </xf>
    <xf numFmtId="165" fontId="27" fillId="7" borderId="59" xfId="0" applyNumberFormat="1" applyFont="1" applyFill="1" applyBorder="1" applyAlignment="1">
      <alignment horizontal="center" vertical="center"/>
    </xf>
    <xf numFmtId="165" fontId="27" fillId="7" borderId="60" xfId="0" applyNumberFormat="1" applyFont="1" applyFill="1" applyBorder="1" applyAlignment="1">
      <alignment horizontal="center" vertical="center"/>
    </xf>
    <xf numFmtId="0" fontId="27" fillId="7" borderId="61" xfId="0" applyFont="1" applyFill="1" applyBorder="1" applyAlignment="1">
      <alignment horizontal="center" vertical="center"/>
    </xf>
    <xf numFmtId="0" fontId="27" fillId="7" borderId="62" xfId="0" applyFont="1" applyFill="1" applyBorder="1" applyAlignment="1">
      <alignment horizontal="center" vertical="center"/>
    </xf>
    <xf numFmtId="0" fontId="27" fillId="7" borderId="63" xfId="0" applyFont="1" applyFill="1" applyBorder="1" applyAlignment="1">
      <alignment horizontal="center" vertical="center"/>
    </xf>
    <xf numFmtId="0" fontId="27" fillId="7" borderId="64" xfId="0" applyFont="1" applyFill="1" applyBorder="1" applyAlignment="1">
      <alignment horizontal="center" vertical="center"/>
    </xf>
    <xf numFmtId="0" fontId="27" fillId="7" borderId="67" xfId="0" applyFont="1" applyFill="1" applyBorder="1" applyAlignment="1">
      <alignment horizontal="center" vertical="center"/>
    </xf>
    <xf numFmtId="0" fontId="27" fillId="7" borderId="68" xfId="0" applyFont="1" applyFill="1" applyBorder="1" applyAlignment="1">
      <alignment horizontal="center" vertical="center"/>
    </xf>
    <xf numFmtId="164" fontId="27" fillId="7" borderId="66" xfId="0" applyNumberFormat="1" applyFont="1" applyFill="1" applyBorder="1" applyAlignment="1">
      <alignment horizontal="right" vertical="center" indent="1"/>
    </xf>
    <xf numFmtId="165" fontId="27" fillId="7" borderId="66" xfId="0" applyNumberFormat="1" applyFont="1" applyFill="1" applyBorder="1" applyAlignment="1">
      <alignment horizontal="center" vertical="center"/>
    </xf>
    <xf numFmtId="165" fontId="27" fillId="7" borderId="69" xfId="0" applyNumberFormat="1" applyFont="1" applyFill="1" applyBorder="1" applyAlignment="1">
      <alignment horizontal="center" vertical="center"/>
    </xf>
    <xf numFmtId="0" fontId="31" fillId="7" borderId="32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165" fontId="31" fillId="7" borderId="29" xfId="0" applyNumberFormat="1" applyFont="1" applyFill="1" applyBorder="1" applyAlignment="1">
      <alignment horizontal="center" vertical="center"/>
    </xf>
    <xf numFmtId="164" fontId="31" fillId="7" borderId="29" xfId="0" applyNumberFormat="1" applyFont="1" applyFill="1" applyBorder="1" applyAlignment="1">
      <alignment horizontal="right" vertical="center" indent="1"/>
    </xf>
    <xf numFmtId="0" fontId="23" fillId="0" borderId="0" xfId="0" applyFont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" xfId="0" applyFont="1" applyBorder="1" applyAlignment="1">
      <alignment horizontal="right" vertical="center"/>
    </xf>
    <xf numFmtId="164" fontId="24" fillId="8" borderId="1" xfId="0" applyNumberFormat="1" applyFont="1" applyFill="1" applyBorder="1" applyAlignment="1">
      <alignment horizontal="center" vertical="center"/>
    </xf>
    <xf numFmtId="164" fontId="24" fillId="9" borderId="1" xfId="0" applyNumberFormat="1" applyFont="1" applyFill="1" applyBorder="1" applyAlignment="1">
      <alignment horizontal="center" vertical="center"/>
    </xf>
    <xf numFmtId="164" fontId="24" fillId="0" borderId="0" xfId="0" applyNumberFormat="1" applyFont="1"/>
    <xf numFmtId="9" fontId="23" fillId="8" borderId="1" xfId="2" applyFont="1" applyFill="1" applyBorder="1" applyAlignment="1">
      <alignment horizontal="center" vertical="center"/>
    </xf>
    <xf numFmtId="9" fontId="23" fillId="9" borderId="1" xfId="2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/>
    </xf>
    <xf numFmtId="2" fontId="24" fillId="10" borderId="0" xfId="0" applyNumberFormat="1" applyFont="1" applyFill="1" applyAlignment="1">
      <alignment horizontal="center"/>
    </xf>
    <xf numFmtId="0" fontId="31" fillId="7" borderId="73" xfId="0" applyFont="1" applyFill="1" applyBorder="1" applyAlignment="1">
      <alignment horizontal="center" vertical="center"/>
    </xf>
    <xf numFmtId="0" fontId="31" fillId="7" borderId="74" xfId="0" applyFont="1" applyFill="1" applyBorder="1" applyAlignment="1">
      <alignment horizontal="center" vertical="center"/>
    </xf>
    <xf numFmtId="164" fontId="31" fillId="7" borderId="72" xfId="0" applyNumberFormat="1" applyFont="1" applyFill="1" applyBorder="1" applyAlignment="1">
      <alignment horizontal="right" vertical="center" indent="1"/>
    </xf>
    <xf numFmtId="165" fontId="31" fillId="7" borderId="72" xfId="0" applyNumberFormat="1" applyFont="1" applyFill="1" applyBorder="1" applyAlignment="1">
      <alignment horizontal="center" vertical="center"/>
    </xf>
    <xf numFmtId="0" fontId="29" fillId="7" borderId="75" xfId="0" applyFont="1" applyFill="1" applyBorder="1" applyAlignment="1">
      <alignment horizontal="center" vertical="center"/>
    </xf>
    <xf numFmtId="0" fontId="29" fillId="7" borderId="71" xfId="0" applyFont="1" applyFill="1" applyBorder="1" applyAlignment="1">
      <alignment horizontal="center" vertical="center"/>
    </xf>
    <xf numFmtId="0" fontId="30" fillId="7" borderId="75" xfId="0" applyFont="1" applyFill="1" applyBorder="1" applyAlignment="1">
      <alignment horizontal="center" vertical="center"/>
    </xf>
    <xf numFmtId="0" fontId="30" fillId="7" borderId="71" xfId="0" applyFont="1" applyFill="1" applyBorder="1" applyAlignment="1">
      <alignment horizontal="center" vertical="center"/>
    </xf>
    <xf numFmtId="165" fontId="30" fillId="7" borderId="75" xfId="0" applyNumberFormat="1" applyFont="1" applyFill="1" applyBorder="1" applyAlignment="1">
      <alignment horizontal="center" vertical="center"/>
    </xf>
    <xf numFmtId="164" fontId="29" fillId="7" borderId="75" xfId="0" applyNumberFormat="1" applyFont="1" applyFill="1" applyBorder="1" applyAlignment="1">
      <alignment horizontal="right" vertical="center" indent="1"/>
    </xf>
    <xf numFmtId="164" fontId="29" fillId="7" borderId="71" xfId="0" applyNumberFormat="1" applyFont="1" applyFill="1" applyBorder="1" applyAlignment="1">
      <alignment horizontal="right" vertical="center" indent="1"/>
    </xf>
    <xf numFmtId="165" fontId="30" fillId="7" borderId="7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29" fillId="12" borderId="44" xfId="0" applyFont="1" applyFill="1" applyBorder="1" applyAlignment="1">
      <alignment horizontal="center" vertical="center"/>
    </xf>
    <xf numFmtId="0" fontId="29" fillId="12" borderId="32" xfId="0" applyFont="1" applyFill="1" applyBorder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30" fillId="12" borderId="46" xfId="0" applyFont="1" applyFill="1" applyBorder="1" applyAlignment="1">
      <alignment horizontal="center" vertical="center"/>
    </xf>
    <xf numFmtId="0" fontId="30" fillId="12" borderId="35" xfId="0" applyFont="1" applyFill="1" applyBorder="1" applyAlignment="1">
      <alignment horizontal="center" vertical="center"/>
    </xf>
    <xf numFmtId="0" fontId="30" fillId="12" borderId="47" xfId="0" applyFont="1" applyFill="1" applyBorder="1" applyAlignment="1">
      <alignment horizontal="center" vertical="center"/>
    </xf>
    <xf numFmtId="165" fontId="30" fillId="12" borderId="42" xfId="0" applyNumberFormat="1" applyFont="1" applyFill="1" applyBorder="1" applyAlignment="1">
      <alignment horizontal="center" vertical="center"/>
    </xf>
    <xf numFmtId="164" fontId="29" fillId="12" borderId="29" xfId="0" applyNumberFormat="1" applyFont="1" applyFill="1" applyBorder="1" applyAlignment="1">
      <alignment horizontal="right" vertical="center" indent="1"/>
    </xf>
    <xf numFmtId="164" fontId="29" fillId="12" borderId="43" xfId="0" applyNumberFormat="1" applyFont="1" applyFill="1" applyBorder="1" applyAlignment="1">
      <alignment horizontal="right" vertical="center" indent="1"/>
    </xf>
    <xf numFmtId="165" fontId="30" fillId="12" borderId="43" xfId="0" applyNumberFormat="1" applyFont="1" applyFill="1" applyBorder="1" applyAlignment="1">
      <alignment horizontal="center" vertical="center"/>
    </xf>
    <xf numFmtId="165" fontId="30" fillId="12" borderId="29" xfId="0" applyNumberFormat="1" applyFont="1" applyFill="1" applyBorder="1" applyAlignment="1">
      <alignment horizontal="center" vertical="center"/>
    </xf>
    <xf numFmtId="165" fontId="30" fillId="12" borderId="48" xfId="0" applyNumberFormat="1" applyFont="1" applyFill="1" applyBorder="1" applyAlignment="1">
      <alignment horizontal="center" vertical="center"/>
    </xf>
    <xf numFmtId="165" fontId="30" fillId="12" borderId="49" xfId="0" applyNumberFormat="1" applyFont="1" applyFill="1" applyBorder="1" applyAlignment="1">
      <alignment horizontal="center" vertical="center"/>
    </xf>
    <xf numFmtId="165" fontId="30" fillId="12" borderId="50" xfId="0" applyNumberFormat="1" applyFont="1" applyFill="1" applyBorder="1" applyAlignment="1">
      <alignment horizontal="center" vertical="center"/>
    </xf>
    <xf numFmtId="0" fontId="29" fillId="13" borderId="44" xfId="0" applyFont="1" applyFill="1" applyBorder="1" applyAlignment="1">
      <alignment horizontal="center" vertical="center"/>
    </xf>
    <xf numFmtId="0" fontId="29" fillId="13" borderId="32" xfId="0" applyFont="1" applyFill="1" applyBorder="1" applyAlignment="1">
      <alignment horizontal="center" vertical="center"/>
    </xf>
    <xf numFmtId="0" fontId="29" fillId="13" borderId="45" xfId="0" applyFont="1" applyFill="1" applyBorder="1" applyAlignment="1">
      <alignment horizontal="center" vertical="center"/>
    </xf>
    <xf numFmtId="0" fontId="30" fillId="13" borderId="46" xfId="0" applyFont="1" applyFill="1" applyBorder="1" applyAlignment="1">
      <alignment horizontal="center" vertical="center"/>
    </xf>
    <xf numFmtId="0" fontId="30" fillId="13" borderId="35" xfId="0" applyFont="1" applyFill="1" applyBorder="1" applyAlignment="1">
      <alignment horizontal="center" vertical="center"/>
    </xf>
    <xf numFmtId="0" fontId="30" fillId="13" borderId="47" xfId="0" applyFont="1" applyFill="1" applyBorder="1" applyAlignment="1">
      <alignment horizontal="center" vertical="center"/>
    </xf>
    <xf numFmtId="165" fontId="30" fillId="13" borderId="42" xfId="0" applyNumberFormat="1" applyFont="1" applyFill="1" applyBorder="1" applyAlignment="1">
      <alignment horizontal="center" vertical="center"/>
    </xf>
    <xf numFmtId="164" fontId="29" fillId="13" borderId="29" xfId="0" applyNumberFormat="1" applyFont="1" applyFill="1" applyBorder="1" applyAlignment="1">
      <alignment horizontal="right" vertical="center" indent="1"/>
    </xf>
    <xf numFmtId="164" fontId="29" fillId="13" borderId="43" xfId="0" applyNumberFormat="1" applyFont="1" applyFill="1" applyBorder="1" applyAlignment="1">
      <alignment horizontal="right" vertical="center" indent="1"/>
    </xf>
    <xf numFmtId="165" fontId="30" fillId="13" borderId="43" xfId="0" applyNumberFormat="1" applyFont="1" applyFill="1" applyBorder="1" applyAlignment="1">
      <alignment horizontal="center" vertical="center"/>
    </xf>
    <xf numFmtId="165" fontId="30" fillId="13" borderId="29" xfId="0" applyNumberFormat="1" applyFont="1" applyFill="1" applyBorder="1" applyAlignment="1">
      <alignment horizontal="center" vertical="center"/>
    </xf>
    <xf numFmtId="165" fontId="30" fillId="13" borderId="48" xfId="0" applyNumberFormat="1" applyFont="1" applyFill="1" applyBorder="1" applyAlignment="1">
      <alignment horizontal="center" vertical="center"/>
    </xf>
    <xf numFmtId="165" fontId="30" fillId="13" borderId="49" xfId="0" applyNumberFormat="1" applyFont="1" applyFill="1" applyBorder="1" applyAlignment="1">
      <alignment horizontal="center" vertical="center"/>
    </xf>
    <xf numFmtId="165" fontId="30" fillId="13" borderId="50" xfId="0" applyNumberFormat="1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15" xfId="0" applyFont="1" applyFill="1" applyBorder="1" applyAlignment="1">
      <alignment horizontal="center" vertical="center"/>
    </xf>
    <xf numFmtId="165" fontId="23" fillId="11" borderId="1" xfId="0" applyNumberFormat="1" applyFont="1" applyFill="1" applyBorder="1" applyAlignment="1">
      <alignment horizontal="center" vertical="center"/>
    </xf>
    <xf numFmtId="165" fontId="24" fillId="11" borderId="1" xfId="0" applyNumberFormat="1" applyFont="1" applyFill="1" applyBorder="1" applyAlignment="1">
      <alignment horizontal="center" vertical="center"/>
    </xf>
    <xf numFmtId="165" fontId="24" fillId="11" borderId="4" xfId="0" applyNumberFormat="1" applyFont="1" applyFill="1" applyBorder="1" applyAlignment="1">
      <alignment horizontal="center" vertical="center"/>
    </xf>
    <xf numFmtId="165" fontId="23" fillId="11" borderId="4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0" fillId="0" borderId="76" xfId="0" applyBorder="1"/>
    <xf numFmtId="0" fontId="0" fillId="0" borderId="20" xfId="0" applyBorder="1"/>
    <xf numFmtId="2" fontId="0" fillId="0" borderId="20" xfId="0" applyNumberFormat="1" applyBorder="1"/>
    <xf numFmtId="0" fontId="0" fillId="0" borderId="23" xfId="0" applyBorder="1"/>
    <xf numFmtId="0" fontId="0" fillId="0" borderId="77" xfId="0" applyBorder="1"/>
    <xf numFmtId="0" fontId="0" fillId="0" borderId="21" xfId="0" applyBorder="1"/>
    <xf numFmtId="0" fontId="0" fillId="0" borderId="7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77" xfId="0" applyBorder="1" applyAlignment="1">
      <alignment horizontal="center"/>
    </xf>
    <xf numFmtId="0" fontId="0" fillId="0" borderId="78" xfId="0" applyBorder="1"/>
    <xf numFmtId="0" fontId="5" fillId="0" borderId="19" xfId="0" applyFont="1" applyBorder="1"/>
    <xf numFmtId="0" fontId="0" fillId="0" borderId="19" xfId="0" applyBorder="1"/>
    <xf numFmtId="2" fontId="0" fillId="0" borderId="19" xfId="0" applyNumberFormat="1" applyBorder="1"/>
    <xf numFmtId="0" fontId="0" fillId="0" borderId="38" xfId="0" applyBorder="1"/>
    <xf numFmtId="0" fontId="11" fillId="0" borderId="1" xfId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right" vertical="center" indent="1"/>
      <protection locked="0"/>
    </xf>
    <xf numFmtId="0" fontId="11" fillId="0" borderId="1" xfId="1" applyBorder="1" applyAlignment="1" applyProtection="1">
      <alignment horizontal="center" vertical="center"/>
    </xf>
    <xf numFmtId="2" fontId="9" fillId="3" borderId="1" xfId="0" applyNumberFormat="1" applyFont="1" applyFill="1" applyBorder="1" applyAlignment="1">
      <alignment horizontal="right" vertical="center" indent="1"/>
    </xf>
    <xf numFmtId="164" fontId="22" fillId="4" borderId="1" xfId="0" applyNumberFormat="1" applyFont="1" applyFill="1" applyBorder="1" applyAlignment="1">
      <alignment horizontal="center" vertical="center"/>
    </xf>
    <xf numFmtId="0" fontId="0" fillId="0" borderId="79" xfId="0" applyBorder="1"/>
    <xf numFmtId="0" fontId="7" fillId="0" borderId="79" xfId="0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3" xfId="0" applyFont="1" applyBorder="1"/>
    <xf numFmtId="0" fontId="6" fillId="0" borderId="15" xfId="0" applyFont="1" applyBorder="1"/>
    <xf numFmtId="0" fontId="6" fillId="0" borderId="70" xfId="0" applyFont="1" applyBorder="1"/>
    <xf numFmtId="0" fontId="6" fillId="0" borderId="81" xfId="0" applyFont="1" applyBorder="1"/>
    <xf numFmtId="0" fontId="6" fillId="0" borderId="80" xfId="0" applyFont="1" applyBorder="1"/>
    <xf numFmtId="0" fontId="0" fillId="0" borderId="4" xfId="0" applyBorder="1"/>
    <xf numFmtId="0" fontId="0" fillId="0" borderId="18" xfId="0" applyBorder="1"/>
    <xf numFmtId="0" fontId="13" fillId="0" borderId="4" xfId="0" applyFont="1" applyBorder="1" applyAlignment="1">
      <alignment horizontal="right" vertical="center"/>
    </xf>
    <xf numFmtId="0" fontId="7" fillId="0" borderId="5" xfId="0" applyFont="1" applyBorder="1"/>
    <xf numFmtId="0" fontId="0" fillId="0" borderId="81" xfId="0" applyBorder="1"/>
    <xf numFmtId="0" fontId="10" fillId="0" borderId="18" xfId="0" applyFont="1" applyBorder="1"/>
    <xf numFmtId="0" fontId="7" fillId="0" borderId="4" xfId="0" applyFont="1" applyBorder="1"/>
    <xf numFmtId="0" fontId="7" fillId="0" borderId="1" xfId="0" applyFont="1" applyBorder="1" applyAlignment="1">
      <alignment horizontal="right" vertical="center" wrapText="1"/>
    </xf>
    <xf numFmtId="0" fontId="11" fillId="0" borderId="5" xfId="1" applyBorder="1" applyAlignment="1" applyProtection="1">
      <alignment horizontal="right"/>
      <protection locked="0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vertical="center"/>
    </xf>
    <xf numFmtId="0" fontId="0" fillId="6" borderId="82" xfId="0" applyFill="1" applyBorder="1" applyAlignment="1">
      <alignment vertical="center"/>
    </xf>
    <xf numFmtId="2" fontId="6" fillId="6" borderId="82" xfId="0" applyNumberFormat="1" applyFont="1" applyFill="1" applyBorder="1" applyAlignment="1">
      <alignment vertical="center"/>
    </xf>
    <xf numFmtId="0" fontId="0" fillId="0" borderId="82" xfId="0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70" xfId="0" applyNumberFormat="1" applyBorder="1"/>
    <xf numFmtId="0" fontId="6" fillId="0" borderId="15" xfId="0" applyFont="1" applyBorder="1" applyAlignment="1">
      <alignment horizontal="center"/>
    </xf>
    <xf numFmtId="0" fontId="0" fillId="0" borderId="83" xfId="0" applyBorder="1"/>
    <xf numFmtId="0" fontId="7" fillId="8" borderId="4" xfId="0" applyFont="1" applyFill="1" applyBorder="1" applyAlignment="1" applyProtection="1">
      <alignment horizontal="center"/>
      <protection locked="0"/>
    </xf>
    <xf numFmtId="0" fontId="37" fillId="0" borderId="77" xfId="0" applyFont="1" applyBorder="1" applyAlignment="1">
      <alignment vertical="top"/>
    </xf>
    <xf numFmtId="0" fontId="0" fillId="0" borderId="0" xfId="0" applyAlignment="1">
      <alignment horizontal="left"/>
    </xf>
    <xf numFmtId="0" fontId="2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0" xfId="0" applyFont="1" applyBorder="1" applyAlignment="1">
      <alignment horizontal="center" vertical="top" wrapText="1"/>
    </xf>
    <xf numFmtId="0" fontId="7" fillId="0" borderId="79" xfId="0" applyFont="1" applyBorder="1" applyAlignment="1">
      <alignment horizontal="center" vertical="top" wrapText="1"/>
    </xf>
    <xf numFmtId="0" fontId="2" fillId="0" borderId="79" xfId="0" applyFont="1" applyBorder="1" applyAlignment="1">
      <alignment horizontal="center" vertical="top"/>
    </xf>
    <xf numFmtId="0" fontId="2" fillId="0" borderId="79" xfId="0" applyFont="1" applyBorder="1" applyAlignment="1">
      <alignment horizontal="center" vertical="top" wrapText="1"/>
    </xf>
    <xf numFmtId="2" fontId="7" fillId="0" borderId="7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9" fillId="14" borderId="44" xfId="0" applyFont="1" applyFill="1" applyBorder="1" applyAlignment="1">
      <alignment horizontal="center" vertical="center"/>
    </xf>
    <xf numFmtId="0" fontId="29" fillId="14" borderId="32" xfId="0" applyFont="1" applyFill="1" applyBorder="1" applyAlignment="1">
      <alignment horizontal="center" vertical="center"/>
    </xf>
    <xf numFmtId="0" fontId="29" fillId="14" borderId="45" xfId="0" applyFont="1" applyFill="1" applyBorder="1" applyAlignment="1">
      <alignment horizontal="center" vertical="center"/>
    </xf>
    <xf numFmtId="0" fontId="30" fillId="14" borderId="46" xfId="0" applyFont="1" applyFill="1" applyBorder="1" applyAlignment="1">
      <alignment horizontal="center" vertical="center"/>
    </xf>
    <xf numFmtId="0" fontId="30" fillId="14" borderId="35" xfId="0" applyFont="1" applyFill="1" applyBorder="1" applyAlignment="1">
      <alignment horizontal="center" vertical="center"/>
    </xf>
    <xf numFmtId="0" fontId="30" fillId="14" borderId="47" xfId="0" applyFont="1" applyFill="1" applyBorder="1" applyAlignment="1">
      <alignment horizontal="center" vertical="center"/>
    </xf>
    <xf numFmtId="165" fontId="30" fillId="14" borderId="42" xfId="0" applyNumberFormat="1" applyFont="1" applyFill="1" applyBorder="1" applyAlignment="1">
      <alignment horizontal="center" vertical="center"/>
    </xf>
    <xf numFmtId="164" fontId="29" fillId="14" borderId="29" xfId="0" applyNumberFormat="1" applyFont="1" applyFill="1" applyBorder="1" applyAlignment="1">
      <alignment horizontal="right" vertical="center" indent="1"/>
    </xf>
    <xf numFmtId="164" fontId="29" fillId="14" borderId="43" xfId="0" applyNumberFormat="1" applyFont="1" applyFill="1" applyBorder="1" applyAlignment="1">
      <alignment horizontal="right" vertical="center" indent="1"/>
    </xf>
    <xf numFmtId="165" fontId="30" fillId="14" borderId="43" xfId="0" applyNumberFormat="1" applyFont="1" applyFill="1" applyBorder="1" applyAlignment="1">
      <alignment horizontal="center" vertical="center"/>
    </xf>
    <xf numFmtId="165" fontId="30" fillId="14" borderId="29" xfId="0" applyNumberFormat="1" applyFont="1" applyFill="1" applyBorder="1" applyAlignment="1">
      <alignment horizontal="center" vertical="center"/>
    </xf>
    <xf numFmtId="165" fontId="30" fillId="14" borderId="48" xfId="0" applyNumberFormat="1" applyFont="1" applyFill="1" applyBorder="1" applyAlignment="1">
      <alignment horizontal="center" vertical="center"/>
    </xf>
    <xf numFmtId="165" fontId="30" fillId="14" borderId="49" xfId="0" applyNumberFormat="1" applyFont="1" applyFill="1" applyBorder="1" applyAlignment="1">
      <alignment horizontal="center" vertical="center"/>
    </xf>
    <xf numFmtId="165" fontId="30" fillId="14" borderId="50" xfId="0" applyNumberFormat="1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9" borderId="32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30" fillId="9" borderId="46" xfId="0" applyFont="1" applyFill="1" applyBorder="1" applyAlignment="1">
      <alignment horizontal="center" vertical="center"/>
    </xf>
    <xf numFmtId="0" fontId="30" fillId="9" borderId="35" xfId="0" applyFont="1" applyFill="1" applyBorder="1" applyAlignment="1">
      <alignment horizontal="center" vertical="center"/>
    </xf>
    <xf numFmtId="0" fontId="30" fillId="9" borderId="47" xfId="0" applyFont="1" applyFill="1" applyBorder="1" applyAlignment="1">
      <alignment horizontal="center" vertical="center"/>
    </xf>
    <xf numFmtId="165" fontId="30" fillId="9" borderId="42" xfId="0" applyNumberFormat="1" applyFont="1" applyFill="1" applyBorder="1" applyAlignment="1">
      <alignment horizontal="center" vertical="center"/>
    </xf>
    <xf numFmtId="164" fontId="29" fillId="9" borderId="29" xfId="0" applyNumberFormat="1" applyFont="1" applyFill="1" applyBorder="1" applyAlignment="1">
      <alignment horizontal="right" vertical="center" indent="1"/>
    </xf>
    <xf numFmtId="164" fontId="29" fillId="9" borderId="43" xfId="0" applyNumberFormat="1" applyFont="1" applyFill="1" applyBorder="1" applyAlignment="1">
      <alignment horizontal="right" vertical="center" indent="1"/>
    </xf>
    <xf numFmtId="165" fontId="30" fillId="9" borderId="43" xfId="0" applyNumberFormat="1" applyFont="1" applyFill="1" applyBorder="1" applyAlignment="1">
      <alignment horizontal="center" vertical="center"/>
    </xf>
    <xf numFmtId="165" fontId="30" fillId="9" borderId="29" xfId="0" applyNumberFormat="1" applyFont="1" applyFill="1" applyBorder="1" applyAlignment="1">
      <alignment horizontal="center" vertical="center"/>
    </xf>
    <xf numFmtId="165" fontId="30" fillId="9" borderId="48" xfId="0" applyNumberFormat="1" applyFont="1" applyFill="1" applyBorder="1" applyAlignment="1">
      <alignment horizontal="center" vertical="center"/>
    </xf>
    <xf numFmtId="165" fontId="30" fillId="9" borderId="49" xfId="0" applyNumberFormat="1" applyFont="1" applyFill="1" applyBorder="1" applyAlignment="1">
      <alignment horizontal="center" vertical="center"/>
    </xf>
    <xf numFmtId="165" fontId="30" fillId="9" borderId="50" xfId="0" applyNumberFormat="1" applyFont="1" applyFill="1" applyBorder="1" applyAlignment="1">
      <alignment horizontal="center" vertical="center"/>
    </xf>
    <xf numFmtId="0" fontId="24" fillId="14" borderId="14" xfId="0" applyFont="1" applyFill="1" applyBorder="1" applyAlignment="1">
      <alignment horizontal="center" vertical="center"/>
    </xf>
    <xf numFmtId="0" fontId="23" fillId="14" borderId="16" xfId="0" applyFont="1" applyFill="1" applyBorder="1" applyAlignment="1">
      <alignment horizontal="center" vertical="center"/>
    </xf>
    <xf numFmtId="165" fontId="23" fillId="14" borderId="1" xfId="0" applyNumberFormat="1" applyFont="1" applyFill="1" applyBorder="1" applyAlignment="1">
      <alignment horizontal="center" vertical="center"/>
    </xf>
    <xf numFmtId="164" fontId="24" fillId="14" borderId="1" xfId="0" applyNumberFormat="1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1" fillId="0" borderId="4" xfId="1" applyFont="1" applyBorder="1" applyAlignment="1" applyProtection="1">
      <alignment horizontal="center" vertical="center" wrapText="1"/>
    </xf>
    <xf numFmtId="0" fontId="21" fillId="0" borderId="18" xfId="1" applyFont="1" applyBorder="1" applyAlignment="1" applyProtection="1">
      <alignment horizontal="center" vertical="center" wrapText="1"/>
    </xf>
    <xf numFmtId="0" fontId="21" fillId="0" borderId="5" xfId="1" applyFont="1" applyBorder="1" applyAlignment="1" applyProtection="1">
      <alignment horizontal="center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7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0" fontId="0" fillId="0" borderId="0" xfId="0"/>
    <xf numFmtId="2" fontId="0" fillId="0" borderId="70" xfId="0" applyNumberFormat="1" applyBorder="1" applyAlignment="1">
      <alignment wrapText="1"/>
    </xf>
    <xf numFmtId="0" fontId="0" fillId="0" borderId="70" xfId="0" applyBorder="1" applyAlignment="1">
      <alignment wrapText="1"/>
    </xf>
    <xf numFmtId="0" fontId="0" fillId="0" borderId="80" xfId="0" applyBorder="1" applyAlignment="1">
      <alignment wrapText="1"/>
    </xf>
    <xf numFmtId="0" fontId="24" fillId="14" borderId="4" xfId="0" applyFont="1" applyFill="1" applyBorder="1" applyAlignment="1">
      <alignment horizontal="center" vertical="center" wrapText="1"/>
    </xf>
    <xf numFmtId="0" fontId="24" fillId="14" borderId="18" xfId="0" applyFont="1" applyFill="1" applyBorder="1" applyAlignment="1">
      <alignment horizontal="center" vertical="center" wrapText="1"/>
    </xf>
    <xf numFmtId="0" fontId="24" fillId="14" borderId="5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/>
    </xf>
    <xf numFmtId="0" fontId="24" fillId="14" borderId="18" xfId="0" applyFont="1" applyFill="1" applyBorder="1" applyAlignment="1">
      <alignment horizontal="center" vertical="center"/>
    </xf>
    <xf numFmtId="0" fontId="24" fillId="14" borderId="5" xfId="0" applyFont="1" applyFill="1" applyBorder="1" applyAlignment="1">
      <alignment horizontal="center" vertical="center"/>
    </xf>
    <xf numFmtId="0" fontId="34" fillId="7" borderId="75" xfId="0" applyFont="1" applyFill="1" applyBorder="1" applyAlignment="1">
      <alignment horizontal="center" vertical="center" wrapText="1"/>
    </xf>
    <xf numFmtId="0" fontId="34" fillId="7" borderId="75" xfId="0" applyFont="1" applyFill="1" applyBorder="1" applyAlignment="1">
      <alignment horizontal="center" vertical="center"/>
    </xf>
    <xf numFmtId="0" fontId="34" fillId="7" borderId="71" xfId="0" applyFont="1" applyFill="1" applyBorder="1" applyAlignment="1">
      <alignment horizontal="center" vertical="center"/>
    </xf>
    <xf numFmtId="0" fontId="29" fillId="7" borderId="75" xfId="0" applyFont="1" applyFill="1" applyBorder="1" applyAlignment="1">
      <alignment horizontal="center" vertical="center"/>
    </xf>
    <xf numFmtId="0" fontId="29" fillId="7" borderId="71" xfId="0" applyFont="1" applyFill="1" applyBorder="1" applyAlignment="1">
      <alignment horizontal="center" vertical="center"/>
    </xf>
    <xf numFmtId="0" fontId="24" fillId="11" borderId="4" xfId="0" applyFont="1" applyFill="1" applyBorder="1" applyAlignment="1">
      <alignment horizontal="center" vertical="center"/>
    </xf>
    <xf numFmtId="0" fontId="24" fillId="11" borderId="18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/>
    </xf>
    <xf numFmtId="0" fontId="25" fillId="7" borderId="26" xfId="0" applyFont="1" applyFill="1" applyBorder="1" applyAlignment="1">
      <alignment horizontal="center" vertical="center"/>
    </xf>
    <xf numFmtId="0" fontId="27" fillId="7" borderId="55" xfId="0" applyFont="1" applyFill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/>
    </xf>
    <xf numFmtId="0" fontId="27" fillId="7" borderId="65" xfId="0" applyFont="1" applyFill="1" applyBorder="1" applyAlignment="1">
      <alignment horizontal="center" vertical="center"/>
    </xf>
    <xf numFmtId="0" fontId="31" fillId="7" borderId="29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horizontal="center" vertical="center"/>
    </xf>
    <xf numFmtId="0" fontId="31" fillId="7" borderId="72" xfId="0" applyFont="1" applyFill="1" applyBorder="1" applyAlignment="1">
      <alignment horizontal="center" vertical="center"/>
    </xf>
    <xf numFmtId="0" fontId="25" fillId="7" borderId="27" xfId="0" applyFont="1" applyFill="1" applyBorder="1" applyAlignment="1">
      <alignment horizontal="center" vertical="center"/>
    </xf>
    <xf numFmtId="0" fontId="25" fillId="7" borderId="28" xfId="0" applyFont="1" applyFill="1" applyBorder="1" applyAlignment="1">
      <alignment horizontal="center" vertical="center"/>
    </xf>
    <xf numFmtId="0" fontId="25" fillId="7" borderId="51" xfId="0" applyFont="1" applyFill="1" applyBorder="1" applyAlignment="1">
      <alignment horizontal="center" vertical="center"/>
    </xf>
    <xf numFmtId="0" fontId="27" fillId="7" borderId="57" xfId="0" applyFont="1" applyFill="1" applyBorder="1" applyAlignment="1">
      <alignment horizontal="center" vertical="center"/>
    </xf>
    <xf numFmtId="0" fontId="27" fillId="7" borderId="58" xfId="0" applyFont="1" applyFill="1" applyBorder="1" applyAlignment="1">
      <alignment horizontal="center" vertical="center"/>
    </xf>
    <xf numFmtId="0" fontId="27" fillId="7" borderId="66" xfId="0" applyFont="1" applyFill="1" applyBorder="1" applyAlignment="1">
      <alignment horizontal="center" vertical="center"/>
    </xf>
    <xf numFmtId="0" fontId="34" fillId="13" borderId="39" xfId="0" applyFont="1" applyFill="1" applyBorder="1" applyAlignment="1">
      <alignment horizontal="center" vertical="center" wrapText="1"/>
    </xf>
    <xf numFmtId="0" fontId="34" fillId="13" borderId="40" xfId="0" applyFont="1" applyFill="1" applyBorder="1" applyAlignment="1">
      <alignment horizontal="center" vertical="center"/>
    </xf>
    <xf numFmtId="0" fontId="34" fillId="13" borderId="41" xfId="0" applyFont="1" applyFill="1" applyBorder="1" applyAlignment="1">
      <alignment horizontal="center" vertical="center"/>
    </xf>
    <xf numFmtId="0" fontId="29" fillId="13" borderId="42" xfId="0" applyFont="1" applyFill="1" applyBorder="1" applyAlignment="1">
      <alignment horizontal="center" vertical="center"/>
    </xf>
    <xf numFmtId="0" fontId="29" fillId="13" borderId="29" xfId="0" applyFont="1" applyFill="1" applyBorder="1" applyAlignment="1">
      <alignment horizontal="center" vertical="center"/>
    </xf>
    <xf numFmtId="0" fontId="29" fillId="13" borderId="43" xfId="0" applyFont="1" applyFill="1" applyBorder="1" applyAlignment="1">
      <alignment horizontal="center" vertical="center"/>
    </xf>
    <xf numFmtId="0" fontId="34" fillId="12" borderId="39" xfId="0" applyFont="1" applyFill="1" applyBorder="1" applyAlignment="1">
      <alignment horizontal="center" vertical="center" wrapText="1"/>
    </xf>
    <xf numFmtId="0" fontId="34" fillId="12" borderId="40" xfId="0" applyFont="1" applyFill="1" applyBorder="1" applyAlignment="1">
      <alignment horizontal="center" vertical="center"/>
    </xf>
    <xf numFmtId="0" fontId="34" fillId="12" borderId="41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29" xfId="0" applyFont="1" applyFill="1" applyBorder="1" applyAlignment="1">
      <alignment horizontal="center" vertical="center"/>
    </xf>
    <xf numFmtId="0" fontId="29" fillId="12" borderId="43" xfId="0" applyFont="1" applyFill="1" applyBorder="1" applyAlignment="1">
      <alignment horizontal="center" vertical="center"/>
    </xf>
    <xf numFmtId="0" fontId="34" fillId="9" borderId="39" xfId="0" applyFont="1" applyFill="1" applyBorder="1" applyAlignment="1">
      <alignment horizontal="center" vertical="center" wrapText="1"/>
    </xf>
    <xf numFmtId="0" fontId="34" fillId="9" borderId="40" xfId="0" applyFont="1" applyFill="1" applyBorder="1" applyAlignment="1">
      <alignment horizontal="center" vertical="center"/>
    </xf>
    <xf numFmtId="0" fontId="34" fillId="9" borderId="41" xfId="0" applyFont="1" applyFill="1" applyBorder="1" applyAlignment="1">
      <alignment horizontal="center" vertical="center"/>
    </xf>
    <xf numFmtId="0" fontId="29" fillId="9" borderId="42" xfId="0" applyFont="1" applyFill="1" applyBorder="1" applyAlignment="1">
      <alignment horizontal="center" vertical="center"/>
    </xf>
    <xf numFmtId="0" fontId="29" fillId="9" borderId="29" xfId="0" applyFont="1" applyFill="1" applyBorder="1" applyAlignment="1">
      <alignment horizontal="center" vertical="center"/>
    </xf>
    <xf numFmtId="0" fontId="29" fillId="9" borderId="43" xfId="0" applyFont="1" applyFill="1" applyBorder="1" applyAlignment="1">
      <alignment horizontal="center" vertical="center"/>
    </xf>
    <xf numFmtId="0" fontId="34" fillId="14" borderId="39" xfId="0" applyFont="1" applyFill="1" applyBorder="1" applyAlignment="1">
      <alignment horizontal="center" vertical="center" wrapText="1"/>
    </xf>
    <xf numFmtId="0" fontId="34" fillId="14" borderId="40" xfId="0" applyFont="1" applyFill="1" applyBorder="1" applyAlignment="1">
      <alignment horizontal="center" vertical="center"/>
    </xf>
    <xf numFmtId="0" fontId="34" fillId="14" borderId="41" xfId="0" applyFont="1" applyFill="1" applyBorder="1" applyAlignment="1">
      <alignment horizontal="center" vertical="center"/>
    </xf>
    <xf numFmtId="0" fontId="29" fillId="14" borderId="42" xfId="0" applyFont="1" applyFill="1" applyBorder="1" applyAlignment="1">
      <alignment horizontal="center" vertical="center"/>
    </xf>
    <xf numFmtId="0" fontId="29" fillId="14" borderId="29" xfId="0" applyFont="1" applyFill="1" applyBorder="1" applyAlignment="1">
      <alignment horizontal="center" vertical="center"/>
    </xf>
    <xf numFmtId="0" fontId="29" fillId="14" borderId="4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13"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 val="0"/>
        <i val="0"/>
        <color auto="1"/>
      </font>
      <fill>
        <patternFill>
          <bgColor indexed="22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CCFFCC"/>
        </patternFill>
      </fill>
    </dxf>
    <dxf>
      <fill>
        <patternFill>
          <bgColor theme="0" tint="-0.34998626667073579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  <color rgb="FFCCFFCC"/>
      <color rgb="FF99D9A5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6238875</xdr:colOff>
      <xdr:row>1</xdr:row>
      <xdr:rowOff>95250</xdr:rowOff>
    </xdr:from>
    <xdr:to>
      <xdr:col>4</xdr:col>
      <xdr:colOff>-8429625</xdr:colOff>
      <xdr:row>4</xdr:row>
      <xdr:rowOff>0</xdr:rowOff>
    </xdr:to>
    <xdr:pic>
      <xdr:nvPicPr>
        <xdr:cNvPr id="3148" name="Picture 4" descr="WCC500px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095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6219825</xdr:colOff>
      <xdr:row>1</xdr:row>
      <xdr:rowOff>142875</xdr:rowOff>
    </xdr:from>
    <xdr:to>
      <xdr:col>4</xdr:col>
      <xdr:colOff>85725</xdr:colOff>
      <xdr:row>3</xdr:row>
      <xdr:rowOff>161925</xdr:rowOff>
    </xdr:to>
    <xdr:pic>
      <xdr:nvPicPr>
        <xdr:cNvPr id="3149" name="Picture 14" descr="WCC500px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257175"/>
          <a:ext cx="21621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228600</xdr:rowOff>
        </xdr:from>
        <xdr:to>
          <xdr:col>3</xdr:col>
          <xdr:colOff>8286750</xdr:colOff>
          <xdr:row>33</xdr:row>
          <xdr:rowOff>161925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247650</xdr:colOff>
      <xdr:row>4</xdr:row>
      <xdr:rowOff>85725</xdr:rowOff>
    </xdr:from>
    <xdr:to>
      <xdr:col>3</xdr:col>
      <xdr:colOff>2971800</xdr:colOff>
      <xdr:row>6</xdr:row>
      <xdr:rowOff>47625</xdr:rowOff>
    </xdr:to>
    <xdr:pic macro="[0]!NavtoCalc">
      <xdr:nvPicPr>
        <xdr:cNvPr id="3150" name="CommandButton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0"/>
          <a:ext cx="2724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</xdr:row>
      <xdr:rowOff>19050</xdr:rowOff>
    </xdr:from>
    <xdr:to>
      <xdr:col>9</xdr:col>
      <xdr:colOff>914400</xdr:colOff>
      <xdr:row>3</xdr:row>
      <xdr:rowOff>238125</xdr:rowOff>
    </xdr:to>
    <xdr:pic>
      <xdr:nvPicPr>
        <xdr:cNvPr id="2155" name="Picture 23" descr="WCC500px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247650"/>
          <a:ext cx="1990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24</xdr:row>
      <xdr:rowOff>57150</xdr:rowOff>
    </xdr:from>
    <xdr:to>
      <xdr:col>9</xdr:col>
      <xdr:colOff>784225</xdr:colOff>
      <xdr:row>26</xdr:row>
      <xdr:rowOff>9525</xdr:rowOff>
    </xdr:to>
    <xdr:pic macro="[0]!Navtodef">
      <xdr:nvPicPr>
        <xdr:cNvPr id="2157" name="CommandButton2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6229350"/>
          <a:ext cx="2143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95250</xdr:colOff>
      <xdr:row>13</xdr:row>
      <xdr:rowOff>114300</xdr:rowOff>
    </xdr:from>
    <xdr:to>
      <xdr:col>28</xdr:col>
      <xdr:colOff>504825</xdr:colOff>
      <xdr:row>13</xdr:row>
      <xdr:rowOff>485776</xdr:rowOff>
    </xdr:to>
    <xdr:pic macro="[0]!Navtoinst">
      <xdr:nvPicPr>
        <xdr:cNvPr id="8" name="CommandButton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9275" y="2428875"/>
          <a:ext cx="284797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24</xdr:col>
      <xdr:colOff>276225</xdr:colOff>
      <xdr:row>14</xdr:row>
      <xdr:rowOff>152400</xdr:rowOff>
    </xdr:from>
    <xdr:to>
      <xdr:col>29</xdr:col>
      <xdr:colOff>76200</xdr:colOff>
      <xdr:row>15</xdr:row>
      <xdr:rowOff>171451</xdr:rowOff>
    </xdr:to>
    <xdr:pic macro="[0]!Navtoinst">
      <xdr:nvPicPr>
        <xdr:cNvPr id="10" name="CommandButton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0" y="3057525"/>
          <a:ext cx="284797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37</xdr:col>
      <xdr:colOff>590550</xdr:colOff>
      <xdr:row>15</xdr:row>
      <xdr:rowOff>28575</xdr:rowOff>
    </xdr:from>
    <xdr:to>
      <xdr:col>42</xdr:col>
      <xdr:colOff>390525</xdr:colOff>
      <xdr:row>16</xdr:row>
      <xdr:rowOff>47626</xdr:rowOff>
    </xdr:to>
    <xdr:pic macro="[0]!Navtoinst">
      <xdr:nvPicPr>
        <xdr:cNvPr id="11" name="CommandButton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79375" y="3352800"/>
          <a:ext cx="284797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47625</xdr:colOff>
      <xdr:row>2</xdr:row>
      <xdr:rowOff>209550</xdr:rowOff>
    </xdr:from>
    <xdr:to>
      <xdr:col>2</xdr:col>
      <xdr:colOff>2895600</xdr:colOff>
      <xdr:row>5</xdr:row>
      <xdr:rowOff>38101</xdr:rowOff>
    </xdr:to>
    <xdr:pic macro="[0]!Navtoinst">
      <xdr:nvPicPr>
        <xdr:cNvPr id="16" name="CommandButton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2847975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95250</xdr:rowOff>
    </xdr:from>
    <xdr:to>
      <xdr:col>2</xdr:col>
      <xdr:colOff>1857375</xdr:colOff>
      <xdr:row>2</xdr:row>
      <xdr:rowOff>314325</xdr:rowOff>
    </xdr:to>
    <xdr:pic>
      <xdr:nvPicPr>
        <xdr:cNvPr id="2" name="Picture 23" descr="WCC500px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" y="177800"/>
          <a:ext cx="17430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2</xdr:row>
      <xdr:rowOff>69850</xdr:rowOff>
    </xdr:from>
    <xdr:to>
      <xdr:col>2</xdr:col>
      <xdr:colOff>1851025</xdr:colOff>
      <xdr:row>2</xdr:row>
      <xdr:rowOff>409575</xdr:rowOff>
    </xdr:to>
    <xdr:pic>
      <xdr:nvPicPr>
        <xdr:cNvPr id="2" name="Picture 23" descr="WCC500px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273050"/>
          <a:ext cx="17430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95250</xdr:rowOff>
    </xdr:from>
    <xdr:to>
      <xdr:col>2</xdr:col>
      <xdr:colOff>1857375</xdr:colOff>
      <xdr:row>2</xdr:row>
      <xdr:rowOff>314325</xdr:rowOff>
    </xdr:to>
    <xdr:pic>
      <xdr:nvPicPr>
        <xdr:cNvPr id="2" name="Picture 23" descr="WCC500px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80975"/>
          <a:ext cx="1743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1</xdr:row>
      <xdr:rowOff>133350</xdr:rowOff>
    </xdr:from>
    <xdr:to>
      <xdr:col>14</xdr:col>
      <xdr:colOff>571500</xdr:colOff>
      <xdr:row>3</xdr:row>
      <xdr:rowOff>180975</xdr:rowOff>
    </xdr:to>
    <xdr:pic>
      <xdr:nvPicPr>
        <xdr:cNvPr id="4141" name="Picture 2" descr="WCC500px">
          <a:extLst>
            <a:ext uri="{FF2B5EF4-FFF2-40B4-BE49-F238E27FC236}">
              <a16:creationId xmlns:a16="http://schemas.microsoft.com/office/drawing/2014/main" id="{00000000-0008-0000-0500-00002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33375"/>
          <a:ext cx="21621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</xdr:row>
          <xdr:rowOff>19050</xdr:rowOff>
        </xdr:from>
        <xdr:to>
          <xdr:col>14</xdr:col>
          <xdr:colOff>514350</xdr:colOff>
          <xdr:row>59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66675</xdr:colOff>
      <xdr:row>3</xdr:row>
      <xdr:rowOff>142875</xdr:rowOff>
    </xdr:from>
    <xdr:to>
      <xdr:col>6</xdr:col>
      <xdr:colOff>352425</xdr:colOff>
      <xdr:row>5</xdr:row>
      <xdr:rowOff>104775</xdr:rowOff>
    </xdr:to>
    <xdr:pic macro="[0]!NavtoCalc">
      <xdr:nvPicPr>
        <xdr:cNvPr id="4142" name="CommandButton1">
          <a:extLst>
            <a:ext uri="{FF2B5EF4-FFF2-40B4-BE49-F238E27FC236}">
              <a16:creationId xmlns:a16="http://schemas.microsoft.com/office/drawing/2014/main" id="{00000000-0008-0000-0500-00002E1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781050"/>
          <a:ext cx="2724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.doc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winchester.gov.uk/assets/attach/4960/Adopted-Charging-Schedule.pdf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image" Target="../media/image8.emf"/><Relationship Id="rId5" Type="http://schemas.openxmlformats.org/officeDocument/2006/relationships/oleObject" Target="../embeddings/Microsoft_Word_97_-_2003_Document1.doc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1"/>
    <pageSetUpPr autoPageBreaks="0"/>
  </sheetPr>
  <dimension ref="B1:E35"/>
  <sheetViews>
    <sheetView showGridLines="0" showRowColHeaders="0" topLeftCell="A3" workbookViewId="0">
      <selection activeCell="B1" sqref="B1"/>
    </sheetView>
  </sheetViews>
  <sheetFormatPr defaultRowHeight="15" x14ac:dyDescent="0.25"/>
  <cols>
    <col min="1" max="1" width="2" customWidth="1"/>
    <col min="2" max="3" width="3" customWidth="1"/>
    <col min="4" max="4" width="124.42578125" customWidth="1"/>
    <col min="5" max="5" width="4" style="1" customWidth="1"/>
    <col min="6" max="6" width="3.140625" customWidth="1"/>
  </cols>
  <sheetData>
    <row r="1" spans="2:5" ht="9" customHeight="1" thickBot="1" x14ac:dyDescent="0.3"/>
    <row r="2" spans="2:5" ht="15.75" thickTop="1" x14ac:dyDescent="0.25">
      <c r="B2" s="9"/>
      <c r="C2" s="10"/>
      <c r="D2" s="10"/>
      <c r="E2" s="17"/>
    </row>
    <row r="3" spans="2:5" ht="21" x14ac:dyDescent="0.35">
      <c r="B3" s="12"/>
      <c r="C3" s="21" t="s">
        <v>0</v>
      </c>
      <c r="E3" s="20"/>
    </row>
    <row r="4" spans="2:5" x14ac:dyDescent="0.25">
      <c r="B4" s="12"/>
      <c r="E4" s="18"/>
    </row>
    <row r="5" spans="2:5" x14ac:dyDescent="0.25">
      <c r="B5" s="12"/>
      <c r="E5" s="18"/>
    </row>
    <row r="6" spans="2:5" x14ac:dyDescent="0.25">
      <c r="B6" s="12"/>
      <c r="E6" s="18"/>
    </row>
    <row r="7" spans="2:5" ht="33.75" customHeight="1" x14ac:dyDescent="0.25">
      <c r="B7" s="12"/>
      <c r="E7" s="18"/>
    </row>
    <row r="8" spans="2:5" x14ac:dyDescent="0.25">
      <c r="B8" s="12"/>
      <c r="E8" s="18"/>
    </row>
    <row r="9" spans="2:5" x14ac:dyDescent="0.25">
      <c r="B9" s="12"/>
      <c r="E9" s="18"/>
    </row>
    <row r="10" spans="2:5" x14ac:dyDescent="0.25">
      <c r="B10" s="12"/>
      <c r="E10" s="18"/>
    </row>
    <row r="11" spans="2:5" x14ac:dyDescent="0.25">
      <c r="B11" s="12"/>
      <c r="E11" s="18"/>
    </row>
    <row r="12" spans="2:5" x14ac:dyDescent="0.25">
      <c r="B12" s="12"/>
      <c r="E12" s="18"/>
    </row>
    <row r="13" spans="2:5" x14ac:dyDescent="0.25">
      <c r="B13" s="12"/>
      <c r="E13" s="18"/>
    </row>
    <row r="14" spans="2:5" x14ac:dyDescent="0.25">
      <c r="B14" s="12"/>
      <c r="E14" s="18"/>
    </row>
    <row r="15" spans="2:5" x14ac:dyDescent="0.25">
      <c r="B15" s="12"/>
      <c r="E15" s="18"/>
    </row>
    <row r="16" spans="2:5" x14ac:dyDescent="0.25">
      <c r="B16" s="12"/>
      <c r="E16" s="18"/>
    </row>
    <row r="17" spans="2:5" x14ac:dyDescent="0.25">
      <c r="B17" s="12"/>
      <c r="E17" s="18"/>
    </row>
    <row r="18" spans="2:5" x14ac:dyDescent="0.25">
      <c r="B18" s="12"/>
      <c r="E18" s="18"/>
    </row>
    <row r="19" spans="2:5" x14ac:dyDescent="0.25">
      <c r="B19" s="12"/>
      <c r="E19" s="18"/>
    </row>
    <row r="20" spans="2:5" x14ac:dyDescent="0.25">
      <c r="B20" s="12"/>
      <c r="E20" s="18"/>
    </row>
    <row r="21" spans="2:5" x14ac:dyDescent="0.25">
      <c r="B21" s="12"/>
      <c r="E21" s="18"/>
    </row>
    <row r="22" spans="2:5" x14ac:dyDescent="0.25">
      <c r="B22" s="12"/>
      <c r="E22" s="18"/>
    </row>
    <row r="23" spans="2:5" x14ac:dyDescent="0.25">
      <c r="B23" s="12"/>
      <c r="E23" s="18"/>
    </row>
    <row r="24" spans="2:5" x14ac:dyDescent="0.25">
      <c r="B24" s="12"/>
      <c r="E24" s="18"/>
    </row>
    <row r="25" spans="2:5" x14ac:dyDescent="0.25">
      <c r="B25" s="12"/>
      <c r="E25" s="18"/>
    </row>
    <row r="26" spans="2:5" x14ac:dyDescent="0.25">
      <c r="B26" s="12"/>
      <c r="E26" s="18"/>
    </row>
    <row r="27" spans="2:5" x14ac:dyDescent="0.25">
      <c r="B27" s="12"/>
      <c r="E27" s="18"/>
    </row>
    <row r="28" spans="2:5" x14ac:dyDescent="0.25">
      <c r="B28" s="12"/>
      <c r="E28" s="18"/>
    </row>
    <row r="29" spans="2:5" x14ac:dyDescent="0.25">
      <c r="B29" s="12"/>
      <c r="E29" s="18"/>
    </row>
    <row r="30" spans="2:5" x14ac:dyDescent="0.25">
      <c r="B30" s="12"/>
      <c r="E30" s="18"/>
    </row>
    <row r="31" spans="2:5" x14ac:dyDescent="0.25">
      <c r="B31" s="12"/>
      <c r="E31" s="18"/>
    </row>
    <row r="32" spans="2:5" x14ac:dyDescent="0.25">
      <c r="B32" s="12"/>
      <c r="E32" s="18"/>
    </row>
    <row r="33" spans="2:5" x14ac:dyDescent="0.25">
      <c r="B33" s="12"/>
      <c r="E33" s="18"/>
    </row>
    <row r="34" spans="2:5" ht="15.75" thickBot="1" x14ac:dyDescent="0.3">
      <c r="B34" s="14"/>
      <c r="C34" s="15"/>
      <c r="D34" s="15"/>
      <c r="E34" s="19"/>
    </row>
    <row r="35" spans="2:5" ht="15.75" thickTop="1" x14ac:dyDescent="0.25"/>
  </sheetData>
  <sheetProtection password="B1C1" sheet="1" selectLockedCells="1"/>
  <protectedRanges>
    <protectedRange sqref="C5:D7" name="Range1"/>
  </protectedRanges>
  <customSheetViews>
    <customSheetView guid="{BDDCAE57-8775-4BA1-BF74-355F93A733AB}" showGridLines="0" showRowCol="0" showRuler="0">
      <selection activeCell="G34" sqref="G34"/>
      <pageMargins left="0" right="0" top="0" bottom="0" header="0" footer="0"/>
      <pageSetup paperSize="9" orientation="landscape" r:id="rId1"/>
      <headerFooter alignWithMargins="0"/>
    </customSheetView>
  </customSheetViews>
  <phoneticPr fontId="4" type="noConversion"/>
  <pageMargins left="0.4" right="0.42" top="0.5" bottom="0.55000000000000004" header="0.5" footer="0.5"/>
  <pageSetup paperSize="9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Document" shapeId="3075" r:id="rId5">
          <objectPr defaultSize="0" r:id="rId6">
            <anchor moveWithCells="1">
              <from>
                <xdr:col>1</xdr:col>
                <xdr:colOff>180975</xdr:colOff>
                <xdr:row>6</xdr:row>
                <xdr:rowOff>228600</xdr:rowOff>
              </from>
              <to>
                <xdr:col>3</xdr:col>
                <xdr:colOff>8286750</xdr:colOff>
                <xdr:row>33</xdr:row>
                <xdr:rowOff>161925</xdr:rowOff>
              </to>
            </anchor>
          </objectPr>
        </oleObject>
      </mc:Choice>
      <mc:Fallback>
        <oleObject progId="Document" shapeId="307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4"/>
    <pageSetUpPr autoPageBreaks="0"/>
  </sheetPr>
  <dimension ref="B1:K32"/>
  <sheetViews>
    <sheetView showGridLines="0"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E21" sqref="E21"/>
    </sheetView>
  </sheetViews>
  <sheetFormatPr defaultColWidth="9.140625" defaultRowHeight="15" x14ac:dyDescent="0.25"/>
  <cols>
    <col min="1" max="1" width="1.42578125" customWidth="1"/>
    <col min="2" max="2" width="4.140625" customWidth="1"/>
    <col min="3" max="3" width="74.85546875" customWidth="1"/>
    <col min="4" max="4" width="4.5703125" customWidth="1"/>
    <col min="5" max="5" width="20" customWidth="1"/>
    <col min="6" max="6" width="24.140625" customWidth="1"/>
    <col min="7" max="7" width="9.7109375" hidden="1" customWidth="1"/>
    <col min="8" max="8" width="13.7109375" hidden="1" customWidth="1"/>
    <col min="9" max="9" width="14.7109375" hidden="1" customWidth="1"/>
    <col min="10" max="10" width="20" style="8" customWidth="1"/>
    <col min="11" max="11" width="4.140625" customWidth="1"/>
  </cols>
  <sheetData>
    <row r="1" spans="2:11" ht="9.75" customHeight="1" thickBot="1" x14ac:dyDescent="0.3">
      <c r="G1" t="s">
        <v>1</v>
      </c>
      <c r="H1" t="s">
        <v>1</v>
      </c>
      <c r="I1" t="s">
        <v>1</v>
      </c>
    </row>
    <row r="2" spans="2:11" ht="6" customHeight="1" thickTop="1" x14ac:dyDescent="0.25">
      <c r="B2" s="140"/>
      <c r="C2" s="141"/>
      <c r="D2" s="141"/>
      <c r="E2" s="141"/>
      <c r="F2" s="141"/>
      <c r="G2" s="141"/>
      <c r="H2" s="141"/>
      <c r="I2" s="141"/>
      <c r="J2" s="142"/>
      <c r="K2" s="143"/>
    </row>
    <row r="3" spans="2:11" ht="18" customHeight="1" x14ac:dyDescent="0.3">
      <c r="B3" s="144"/>
      <c r="C3" s="21" t="s">
        <v>0</v>
      </c>
      <c r="D3" s="5"/>
      <c r="E3" s="5"/>
      <c r="K3" s="145"/>
    </row>
    <row r="4" spans="2:11" ht="15.75" customHeight="1" x14ac:dyDescent="0.35">
      <c r="B4" s="144"/>
      <c r="C4" s="7"/>
      <c r="D4" s="5"/>
      <c r="E4" s="5"/>
      <c r="K4" s="145"/>
    </row>
    <row r="5" spans="2:11" ht="9" customHeight="1" x14ac:dyDescent="0.25">
      <c r="B5" s="144"/>
      <c r="C5" s="5"/>
      <c r="D5" s="5"/>
      <c r="E5" s="5"/>
      <c r="K5" s="145"/>
    </row>
    <row r="6" spans="2:11" ht="8.25" customHeight="1" x14ac:dyDescent="0.25">
      <c r="B6" s="144"/>
      <c r="C6" s="5"/>
      <c r="D6" s="5"/>
      <c r="E6" s="5"/>
      <c r="K6" s="145"/>
    </row>
    <row r="7" spans="2:11" ht="16.5" customHeight="1" x14ac:dyDescent="0.25">
      <c r="B7" s="233" t="s">
        <v>2</v>
      </c>
      <c r="C7" s="234"/>
      <c r="D7" s="187"/>
      <c r="E7" s="187"/>
      <c r="F7" s="185"/>
      <c r="G7" s="168"/>
      <c r="H7" s="168"/>
      <c r="I7" s="168"/>
      <c r="J7" s="175" t="s">
        <v>4</v>
      </c>
      <c r="K7" s="145"/>
    </row>
    <row r="8" spans="2:11" ht="2.25" customHeight="1" thickBot="1" x14ac:dyDescent="0.3">
      <c r="B8" s="186"/>
      <c r="C8" s="1"/>
      <c r="K8" s="145"/>
    </row>
    <row r="9" spans="2:11" ht="17.25" customHeight="1" thickBot="1" x14ac:dyDescent="0.3">
      <c r="B9" s="233" t="s">
        <v>5</v>
      </c>
      <c r="C9" s="234"/>
      <c r="D9" s="234"/>
      <c r="E9" s="235"/>
      <c r="F9" s="176"/>
      <c r="K9" s="145"/>
    </row>
    <row r="10" spans="2:11" ht="7.5" customHeight="1" x14ac:dyDescent="0.25">
      <c r="B10" s="186"/>
      <c r="C10" s="1"/>
      <c r="K10" s="145"/>
    </row>
    <row r="11" spans="2:11" ht="34.5" customHeight="1" x14ac:dyDescent="0.25">
      <c r="B11" s="236" t="s">
        <v>6</v>
      </c>
      <c r="C11" s="237"/>
      <c r="D11" s="237"/>
      <c r="E11" s="237"/>
      <c r="F11" s="237"/>
      <c r="G11" s="237"/>
      <c r="H11" s="237"/>
      <c r="I11" s="237"/>
      <c r="J11" s="237"/>
      <c r="K11" s="145"/>
    </row>
    <row r="12" spans="2:11" ht="3.75" customHeight="1" x14ac:dyDescent="0.25">
      <c r="B12" s="144"/>
      <c r="C12" s="101"/>
      <c r="J12"/>
      <c r="K12" s="145"/>
    </row>
    <row r="13" spans="2:11" ht="38.25" customHeight="1" x14ac:dyDescent="0.25">
      <c r="B13" s="144"/>
      <c r="C13" s="230" t="s">
        <v>7</v>
      </c>
      <c r="D13" s="231"/>
      <c r="E13" s="231"/>
      <c r="F13" s="231"/>
      <c r="G13" s="231"/>
      <c r="H13" s="231"/>
      <c r="I13" s="231"/>
      <c r="J13" s="232"/>
      <c r="K13" s="145"/>
    </row>
    <row r="14" spans="2:11" ht="46.5" customHeight="1" x14ac:dyDescent="0.25">
      <c r="B14" s="144"/>
      <c r="C14" s="160" t="s">
        <v>8</v>
      </c>
      <c r="D14" s="159"/>
      <c r="E14" s="190" t="s">
        <v>9</v>
      </c>
      <c r="F14" s="191" t="s">
        <v>10</v>
      </c>
      <c r="G14" s="192" t="s">
        <v>11</v>
      </c>
      <c r="H14" s="193" t="s">
        <v>12</v>
      </c>
      <c r="I14" s="193"/>
      <c r="J14" s="194" t="s">
        <v>13</v>
      </c>
      <c r="K14" s="145"/>
    </row>
    <row r="15" spans="2:11" s="23" customFormat="1" ht="27.75" customHeight="1" x14ac:dyDescent="0.25">
      <c r="B15" s="146"/>
      <c r="C15" s="189" t="s">
        <v>14</v>
      </c>
      <c r="D15" s="154" t="s">
        <v>15</v>
      </c>
      <c r="E15" s="155"/>
      <c r="F15" s="155">
        <v>0</v>
      </c>
      <c r="G15" s="22" t="b">
        <f>IF(F7=1,0,(IF(F7=2,120,(IF(F7=3,80)))))</f>
        <v>0</v>
      </c>
      <c r="H15" s="22" t="e">
        <f t="shared" ref="H15:H20" si="0">(E15-F15)-((E15*$F$9)/$E$21)</f>
        <v>#DIV/0!</v>
      </c>
      <c r="I15" s="22"/>
      <c r="J15" s="36" t="e">
        <f>IF(E15&lt;0,0,(H15*G15*$I$23)/$H$23)</f>
        <v>#DIV/0!</v>
      </c>
      <c r="K15" s="147"/>
    </row>
    <row r="16" spans="2:11" s="23" customFormat="1" ht="27.75" customHeight="1" x14ac:dyDescent="0.25">
      <c r="B16" s="146"/>
      <c r="C16" s="189" t="s">
        <v>16</v>
      </c>
      <c r="D16" s="154" t="s">
        <v>15</v>
      </c>
      <c r="E16" s="155"/>
      <c r="F16" s="155">
        <v>0</v>
      </c>
      <c r="G16" s="22" t="b">
        <f>IF(F7=1,0,(IF(F7=2,70,(IF(F7=3,70)))))</f>
        <v>0</v>
      </c>
      <c r="H16" s="22" t="e">
        <f t="shared" si="0"/>
        <v>#DIV/0!</v>
      </c>
      <c r="I16" s="22"/>
      <c r="J16" s="36" t="e">
        <f t="shared" ref="J16:J20" si="1">IF(E16&lt;0,0,(H16*G16*$I$23)/$H$23)</f>
        <v>#DIV/0!</v>
      </c>
      <c r="K16" s="147"/>
    </row>
    <row r="17" spans="2:11" s="23" customFormat="1" ht="27.75" customHeight="1" x14ac:dyDescent="0.25">
      <c r="B17" s="146"/>
      <c r="C17" s="189" t="s">
        <v>17</v>
      </c>
      <c r="D17" s="154" t="s">
        <v>15</v>
      </c>
      <c r="E17" s="155"/>
      <c r="F17" s="155">
        <v>0</v>
      </c>
      <c r="G17" s="22" t="b">
        <f>IF(F7=1,0,(IF(F7=2,120,(IF(F7=3,0)))))</f>
        <v>0</v>
      </c>
      <c r="H17" s="22" t="e">
        <f t="shared" si="0"/>
        <v>#DIV/0!</v>
      </c>
      <c r="I17" s="22"/>
      <c r="J17" s="36" t="e">
        <f t="shared" si="1"/>
        <v>#DIV/0!</v>
      </c>
      <c r="K17" s="147"/>
    </row>
    <row r="18" spans="2:11" s="23" customFormat="1" ht="27.75" customHeight="1" x14ac:dyDescent="0.25">
      <c r="B18" s="146"/>
      <c r="C18" s="189" t="s">
        <v>18</v>
      </c>
      <c r="D18" s="154" t="s">
        <v>15</v>
      </c>
      <c r="E18" s="155"/>
      <c r="F18" s="155">
        <v>0</v>
      </c>
      <c r="G18" s="22" t="b">
        <f>IF(F7=1,0,(IF(F7=2,120,(IF(F7=3,120)))))</f>
        <v>0</v>
      </c>
      <c r="H18" s="22" t="e">
        <f t="shared" si="0"/>
        <v>#DIV/0!</v>
      </c>
      <c r="I18" s="22"/>
      <c r="J18" s="36" t="e">
        <f t="shared" si="1"/>
        <v>#DIV/0!</v>
      </c>
      <c r="K18" s="147"/>
    </row>
    <row r="19" spans="2:11" s="23" customFormat="1" ht="27.75" customHeight="1" x14ac:dyDescent="0.25">
      <c r="B19" s="146"/>
      <c r="C19" s="189" t="s">
        <v>19</v>
      </c>
      <c r="D19" s="154" t="s">
        <v>15</v>
      </c>
      <c r="E19" s="155"/>
      <c r="F19" s="155">
        <v>0</v>
      </c>
      <c r="G19" s="22" t="b">
        <f>IF(F7=1,0,(IF(F7=2,0,(IF(F7=3,0)))))</f>
        <v>0</v>
      </c>
      <c r="H19" s="22" t="e">
        <f t="shared" si="0"/>
        <v>#DIV/0!</v>
      </c>
      <c r="I19" s="22"/>
      <c r="J19" s="36" t="e">
        <f t="shared" si="1"/>
        <v>#DIV/0!</v>
      </c>
      <c r="K19" s="147"/>
    </row>
    <row r="20" spans="2:11" s="23" customFormat="1" ht="27.75" customHeight="1" x14ac:dyDescent="0.25">
      <c r="B20" s="146"/>
      <c r="C20" s="189" t="s">
        <v>20</v>
      </c>
      <c r="D20" s="154" t="s">
        <v>15</v>
      </c>
      <c r="E20" s="155"/>
      <c r="F20" s="155">
        <v>0</v>
      </c>
      <c r="G20" s="22" t="b">
        <f>IF(F7=1,0,(IF(F7=2,0,(IF(F7=3,0)))))</f>
        <v>0</v>
      </c>
      <c r="H20" s="22" t="e">
        <f t="shared" si="0"/>
        <v>#DIV/0!</v>
      </c>
      <c r="I20" s="22"/>
      <c r="J20" s="36" t="e">
        <f t="shared" si="1"/>
        <v>#DIV/0!</v>
      </c>
      <c r="K20" s="147"/>
    </row>
    <row r="21" spans="2:11" s="23" customFormat="1" ht="49.5" customHeight="1" x14ac:dyDescent="0.25">
      <c r="B21" s="146"/>
      <c r="C21" s="174" t="s">
        <v>21</v>
      </c>
      <c r="D21" s="156"/>
      <c r="E21" s="157">
        <f>SUM(E15:E20)</f>
        <v>0</v>
      </c>
      <c r="F21" s="177"/>
      <c r="G21" s="178" t="s">
        <v>22</v>
      </c>
      <c r="H21" s="179">
        <f>SUM(F15:F20)</f>
        <v>0</v>
      </c>
      <c r="I21" s="180"/>
      <c r="J21" s="181"/>
      <c r="K21" s="147"/>
    </row>
    <row r="22" spans="2:11" ht="12.75" customHeight="1" x14ac:dyDescent="0.25">
      <c r="B22" s="148" t="s">
        <v>23</v>
      </c>
      <c r="C22" s="161"/>
      <c r="D22" s="162"/>
      <c r="E22" s="161"/>
      <c r="F22" s="5"/>
      <c r="G22" s="138" t="s">
        <v>24</v>
      </c>
      <c r="H22" s="138" t="s">
        <v>25</v>
      </c>
      <c r="I22" s="138" t="s">
        <v>26</v>
      </c>
      <c r="J22" s="182"/>
      <c r="K22" s="145"/>
    </row>
    <row r="23" spans="2:11" ht="12.75" customHeight="1" x14ac:dyDescent="0.25">
      <c r="B23" s="144" t="s">
        <v>23</v>
      </c>
      <c r="C23" s="163"/>
      <c r="D23" s="164"/>
      <c r="E23" s="163"/>
      <c r="F23" s="5"/>
      <c r="G23" s="139">
        <v>2025</v>
      </c>
      <c r="H23" s="139">
        <v>237</v>
      </c>
      <c r="I23" s="139">
        <v>391</v>
      </c>
      <c r="J23" s="240"/>
      <c r="K23" s="145"/>
    </row>
    <row r="24" spans="2:11" ht="12.75" customHeight="1" x14ac:dyDescent="0.25">
      <c r="B24" s="144" t="s">
        <v>23</v>
      </c>
      <c r="C24" s="165"/>
      <c r="D24" s="166"/>
      <c r="E24" s="165"/>
      <c r="F24" s="5"/>
      <c r="G24" s="139"/>
      <c r="H24" s="139"/>
      <c r="I24" s="139"/>
      <c r="J24" s="241"/>
      <c r="K24" s="145"/>
    </row>
    <row r="25" spans="2:11" ht="27" customHeight="1" x14ac:dyDescent="0.25">
      <c r="B25" s="144"/>
      <c r="C25" s="169" t="s">
        <v>27</v>
      </c>
      <c r="D25" s="170"/>
      <c r="E25" s="158" t="e">
        <f>(IF(F7="Zone","Select Zone!",SUM(J15:J20)))</f>
        <v>#DIV/0!</v>
      </c>
      <c r="F25" s="183"/>
      <c r="G25" s="139"/>
      <c r="H25" s="139"/>
      <c r="I25" s="139"/>
      <c r="J25" s="241"/>
      <c r="K25" s="145"/>
    </row>
    <row r="26" spans="2:11" ht="9.75" hidden="1" customHeight="1" x14ac:dyDescent="0.25">
      <c r="B26" s="144" t="s">
        <v>23</v>
      </c>
      <c r="C26" s="167"/>
      <c r="D26" s="168"/>
      <c r="E26" s="168"/>
      <c r="G26" s="139"/>
      <c r="H26" s="139"/>
      <c r="I26" s="139"/>
      <c r="J26" s="241"/>
      <c r="K26" s="145"/>
    </row>
    <row r="27" spans="2:11" ht="12.75" customHeight="1" x14ac:dyDescent="0.25">
      <c r="B27" s="144"/>
      <c r="C27" s="173" t="s">
        <v>28</v>
      </c>
      <c r="D27" s="172"/>
      <c r="E27" s="6"/>
      <c r="F27" s="171"/>
      <c r="G27" s="228" t="s">
        <v>3</v>
      </c>
      <c r="H27" s="184"/>
      <c r="I27" s="184"/>
      <c r="J27" s="242"/>
      <c r="K27" s="145"/>
    </row>
    <row r="28" spans="2:11" ht="15" customHeight="1" x14ac:dyDescent="0.25">
      <c r="B28" s="144"/>
      <c r="C28" s="24" t="s">
        <v>29</v>
      </c>
      <c r="D28" s="4"/>
      <c r="G28" s="229">
        <v>1</v>
      </c>
      <c r="K28" s="145"/>
    </row>
    <row r="29" spans="2:11" ht="15" customHeight="1" x14ac:dyDescent="0.25">
      <c r="B29" s="144"/>
      <c r="C29" s="195" t="s">
        <v>30</v>
      </c>
      <c r="D29" s="3"/>
      <c r="G29" s="229">
        <v>2</v>
      </c>
      <c r="K29" s="145"/>
    </row>
    <row r="30" spans="2:11" ht="15" customHeight="1" x14ac:dyDescent="0.25">
      <c r="B30" s="144"/>
      <c r="C30" s="238" t="s">
        <v>31</v>
      </c>
      <c r="D30" s="239"/>
      <c r="E30" s="239"/>
      <c r="F30" s="239"/>
      <c r="G30" s="229">
        <v>3</v>
      </c>
      <c r="K30" s="145"/>
    </row>
    <row r="31" spans="2:11" ht="6.75" customHeight="1" thickBot="1" x14ac:dyDescent="0.3">
      <c r="B31" s="149"/>
      <c r="C31" s="150"/>
      <c r="D31" s="150"/>
      <c r="E31" s="151"/>
      <c r="F31" s="151"/>
      <c r="G31" s="151"/>
      <c r="H31" s="151"/>
      <c r="I31" s="151"/>
      <c r="J31" s="152"/>
      <c r="K31" s="153"/>
    </row>
    <row r="32" spans="2:11" ht="15.75" thickTop="1" x14ac:dyDescent="0.25">
      <c r="C32" s="3"/>
      <c r="D32" s="3"/>
    </row>
  </sheetData>
  <sheetProtection selectLockedCells="1"/>
  <protectedRanges>
    <protectedRange sqref="F9" name="Demolition"/>
    <protectedRange sqref="F7" name="Zone"/>
    <protectedRange sqref="E15:E20" name="GIA proposed"/>
    <protectedRange sqref="F15:F20" name="GIA retained"/>
  </protectedRanges>
  <customSheetViews>
    <customSheetView guid="{BDDCAE57-8775-4BA1-BF74-355F93A733AB}" showGridLines="0" hiddenColumns="1" showRuler="0">
      <selection activeCell="K30" sqref="B2:K30"/>
      <pageMargins left="0" right="0" top="0" bottom="0" header="0" footer="0"/>
      <pageSetup paperSize="9" orientation="landscape" r:id="rId1"/>
      <headerFooter alignWithMargins="0"/>
    </customSheetView>
  </customSheetViews>
  <mergeCells count="6">
    <mergeCell ref="C13:J13"/>
    <mergeCell ref="B7:C7"/>
    <mergeCell ref="B9:E9"/>
    <mergeCell ref="B11:J11"/>
    <mergeCell ref="C30:F30"/>
    <mergeCell ref="J23:J27"/>
  </mergeCells>
  <phoneticPr fontId="4" type="noConversion"/>
  <conditionalFormatting sqref="E25">
    <cfRule type="cellIs" dxfId="12" priority="33" operator="greaterThanOrEqual">
      <formula>0</formula>
    </cfRule>
    <cfRule type="cellIs" dxfId="11" priority="34" operator="equal">
      <formula>"Select Zone!"</formula>
    </cfRule>
  </conditionalFormatting>
  <conditionalFormatting sqref="E15:F20 E15:E21">
    <cfRule type="cellIs" dxfId="10" priority="1" operator="equal">
      <formula>0</formula>
    </cfRule>
    <cfRule type="cellIs" dxfId="9" priority="2" operator="greaterThan">
      <formula>0</formula>
    </cfRule>
  </conditionalFormatting>
  <conditionalFormatting sqref="F7">
    <cfRule type="cellIs" dxfId="8" priority="32" operator="equal">
      <formula>"Zone"</formula>
    </cfRule>
  </conditionalFormatting>
  <conditionalFormatting sqref="F9">
    <cfRule type="cellIs" dxfId="7" priority="3" stopIfTrue="1" operator="equal">
      <formula>0</formula>
    </cfRule>
    <cfRule type="cellIs" dxfId="6" priority="4" stopIfTrue="1" operator="greaterThan">
      <formula>0</formula>
    </cfRule>
  </conditionalFormatting>
  <conditionalFormatting sqref="F25">
    <cfRule type="cellIs" dxfId="5" priority="13" stopIfTrue="1" operator="greaterThan">
      <formula>0</formula>
    </cfRule>
    <cfRule type="cellIs" dxfId="4" priority="14" stopIfTrue="1" operator="lessThanOrEqual">
      <formula>0</formula>
    </cfRule>
  </conditionalFormatting>
  <conditionalFormatting sqref="J15:J20">
    <cfRule type="cellIs" dxfId="3" priority="6" operator="greaterThan">
      <formula>0</formula>
    </cfRule>
    <cfRule type="cellIs" dxfId="2" priority="7" operator="equal">
      <formula>0</formula>
    </cfRule>
  </conditionalFormatting>
  <conditionalFormatting sqref="J23:J27">
    <cfRule type="cellIs" dxfId="1" priority="22" stopIfTrue="1" operator="greaterThan">
      <formula>0</formula>
    </cfRule>
    <cfRule type="cellIs" dxfId="0" priority="23" stopIfTrue="1" operator="lessThanOrEqual">
      <formula>0</formula>
    </cfRule>
  </conditionalFormatting>
  <dataValidations count="1">
    <dataValidation type="list" showInputMessage="1" showErrorMessage="1" errorTitle="Must be completed" error="This information must be filled in." promptTitle="Must be completed" prompt="Zone 1 - Strategic Development Areas and South Hampshire Urban Area_x000a_Zone 2 - Winchester Town_x000a_Zone 3 - Rest of District" sqref="F7" xr:uid="{00000000-0002-0000-0100-000000000000}">
      <formula1>$G$27:$G$30</formula1>
    </dataValidation>
  </dataValidations>
  <hyperlinks>
    <hyperlink ref="D15" location="Definitions!A1" display="(i)" xr:uid="{00000000-0004-0000-0100-000000000000}"/>
    <hyperlink ref="D16" location="Definitions!A1" display="(i)" xr:uid="{00000000-0004-0000-0100-000001000000}"/>
    <hyperlink ref="D17" location="Definitions!A1" display="(i)" xr:uid="{00000000-0004-0000-0100-000002000000}"/>
    <hyperlink ref="D18" location="Definitions!A1" display="(i)" xr:uid="{00000000-0004-0000-0100-000003000000}"/>
    <hyperlink ref="D19" location="Definitions!A1" display="(i)" xr:uid="{00000000-0004-0000-0100-000004000000}"/>
    <hyperlink ref="D20" location="Definitions!A1" display="(i)" xr:uid="{00000000-0004-0000-0100-000005000000}"/>
    <hyperlink ref="J7" r:id="rId2" xr:uid="{00000000-0004-0000-0100-000006000000}"/>
  </hyperlinks>
  <pageMargins left="0.48" right="0.52" top="0.3" bottom="0.3" header="0.3" footer="0.3"/>
  <pageSetup paperSize="9" orientation="landscape" r:id="rId3"/>
  <cellWatches>
    <cellWatch r="F7"/>
  </cellWatche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19F1-154A-4589-9142-C357D17A1EAA}">
  <sheetPr>
    <tabColor theme="3" tint="0.79998168889431442"/>
  </sheetPr>
  <dimension ref="A1:G14"/>
  <sheetViews>
    <sheetView showGridLines="0" zoomScaleNormal="100" workbookViewId="0">
      <selection activeCell="D3" sqref="D3:F12"/>
    </sheetView>
  </sheetViews>
  <sheetFormatPr defaultColWidth="9.140625" defaultRowHeight="14.25" x14ac:dyDescent="0.2"/>
  <cols>
    <col min="1" max="1" width="1.42578125" style="25" customWidth="1"/>
    <col min="2" max="2" width="2.28515625" style="25" customWidth="1"/>
    <col min="3" max="3" width="44.28515625" style="25" customWidth="1"/>
    <col min="4" max="6" width="9.28515625" style="38" customWidth="1"/>
    <col min="7" max="7" width="2.140625" style="25" customWidth="1"/>
    <col min="8" max="8" width="1.42578125" style="25" customWidth="1"/>
    <col min="9" max="16384" width="9.140625" style="25"/>
  </cols>
  <sheetData>
    <row r="1" spans="1:7" ht="6.75" customHeight="1" thickBot="1" x14ac:dyDescent="0.25">
      <c r="B1" s="27"/>
      <c r="C1" s="27"/>
      <c r="D1" s="37"/>
      <c r="E1" s="37"/>
      <c r="F1" s="37"/>
    </row>
    <row r="2" spans="1:7" ht="9.75" customHeight="1" thickTop="1" x14ac:dyDescent="0.2">
      <c r="A2" s="29"/>
      <c r="G2" s="40"/>
    </row>
    <row r="3" spans="1:7" s="26" customFormat="1" ht="66.75" customHeight="1" x14ac:dyDescent="0.25">
      <c r="A3" s="30"/>
      <c r="D3" s="243" t="s">
        <v>32</v>
      </c>
      <c r="E3" s="244"/>
      <c r="F3" s="245"/>
      <c r="G3" s="30"/>
    </row>
    <row r="4" spans="1:7" s="26" customFormat="1" ht="23.25" customHeight="1" x14ac:dyDescent="0.25">
      <c r="A4" s="30"/>
      <c r="C4" s="31" t="s">
        <v>33</v>
      </c>
      <c r="D4" s="246" t="s">
        <v>34</v>
      </c>
      <c r="E4" s="247"/>
      <c r="F4" s="248"/>
      <c r="G4" s="30"/>
    </row>
    <row r="5" spans="1:7" s="26" customFormat="1" ht="21" customHeight="1" x14ac:dyDescent="0.25">
      <c r="A5" s="30"/>
      <c r="C5" s="32" t="s">
        <v>35</v>
      </c>
      <c r="D5" s="224" t="s">
        <v>36</v>
      </c>
      <c r="E5" s="224" t="s">
        <v>37</v>
      </c>
      <c r="F5" s="224" t="s">
        <v>38</v>
      </c>
      <c r="G5" s="30"/>
    </row>
    <row r="6" spans="1:7" s="26" customFormat="1" ht="3" customHeight="1" x14ac:dyDescent="0.25">
      <c r="A6" s="30"/>
      <c r="C6" s="33"/>
      <c r="D6" s="225"/>
      <c r="E6" s="225"/>
      <c r="F6" s="225"/>
      <c r="G6" s="30"/>
    </row>
    <row r="7" spans="1:7" s="26" customFormat="1" ht="25.5" customHeight="1" x14ac:dyDescent="0.25">
      <c r="A7" s="30"/>
      <c r="C7" s="34" t="s">
        <v>39</v>
      </c>
      <c r="D7" s="226">
        <v>0</v>
      </c>
      <c r="E7" s="227">
        <v>179.74</v>
      </c>
      <c r="F7" s="227">
        <v>119.82</v>
      </c>
      <c r="G7" s="30"/>
    </row>
    <row r="8" spans="1:7" s="26" customFormat="1" ht="25.5" customHeight="1" x14ac:dyDescent="0.25">
      <c r="A8" s="30"/>
      <c r="C8" s="34" t="s">
        <v>40</v>
      </c>
      <c r="D8" s="226">
        <v>0</v>
      </c>
      <c r="E8" s="227">
        <v>104.05</v>
      </c>
      <c r="F8" s="227">
        <v>104.05</v>
      </c>
      <c r="G8" s="30"/>
    </row>
    <row r="9" spans="1:7" s="26" customFormat="1" ht="25.5" customHeight="1" x14ac:dyDescent="0.25">
      <c r="A9" s="30"/>
      <c r="C9" s="34" t="s">
        <v>41</v>
      </c>
      <c r="D9" s="226" t="s">
        <v>42</v>
      </c>
      <c r="E9" s="227">
        <v>179.74</v>
      </c>
      <c r="F9" s="226" t="s">
        <v>42</v>
      </c>
      <c r="G9" s="30"/>
    </row>
    <row r="10" spans="1:7" s="26" customFormat="1" ht="32.25" customHeight="1" x14ac:dyDescent="0.25">
      <c r="A10" s="30"/>
      <c r="C10" s="35" t="s">
        <v>43</v>
      </c>
      <c r="D10" s="226">
        <v>0</v>
      </c>
      <c r="E10" s="227">
        <v>179.74</v>
      </c>
      <c r="F10" s="227">
        <v>179.74</v>
      </c>
      <c r="G10" s="30"/>
    </row>
    <row r="11" spans="1:7" s="26" customFormat="1" ht="25.5" customHeight="1" x14ac:dyDescent="0.25">
      <c r="A11" s="30"/>
      <c r="C11" s="34" t="s">
        <v>44</v>
      </c>
      <c r="D11" s="226">
        <v>0</v>
      </c>
      <c r="E11" s="226">
        <v>0</v>
      </c>
      <c r="F11" s="226">
        <v>0</v>
      </c>
      <c r="G11" s="30"/>
    </row>
    <row r="12" spans="1:7" s="26" customFormat="1" ht="25.5" customHeight="1" x14ac:dyDescent="0.25">
      <c r="A12" s="30"/>
      <c r="C12" s="34" t="s">
        <v>45</v>
      </c>
      <c r="D12" s="226">
        <v>0</v>
      </c>
      <c r="E12" s="226">
        <v>0</v>
      </c>
      <c r="F12" s="226">
        <v>0</v>
      </c>
      <c r="G12" s="30"/>
    </row>
    <row r="13" spans="1:7" ht="9.75" customHeight="1" thickBot="1" x14ac:dyDescent="0.25">
      <c r="A13" s="29"/>
      <c r="G13" s="51"/>
    </row>
    <row r="14" spans="1:7" ht="6" customHeight="1" thickTop="1" x14ac:dyDescent="0.2">
      <c r="B14" s="28"/>
      <c r="C14" s="28"/>
      <c r="D14" s="52"/>
      <c r="E14" s="52"/>
      <c r="F14" s="52"/>
    </row>
  </sheetData>
  <mergeCells count="2">
    <mergeCell ref="D3:F3"/>
    <mergeCell ref="D4:F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G14"/>
  <sheetViews>
    <sheetView showGridLines="0" zoomScaleNormal="100" workbookViewId="0">
      <selection activeCell="B2" sqref="B2:F12"/>
    </sheetView>
  </sheetViews>
  <sheetFormatPr defaultColWidth="9.140625" defaultRowHeight="14.25" x14ac:dyDescent="0.2"/>
  <cols>
    <col min="1" max="1" width="1.42578125" style="25" customWidth="1"/>
    <col min="2" max="2" width="2.28515625" style="25" customWidth="1"/>
    <col min="3" max="3" width="44.28515625" style="25" customWidth="1"/>
    <col min="4" max="6" width="9.28515625" style="38" customWidth="1"/>
    <col min="7" max="7" width="2.140625" style="25" customWidth="1"/>
    <col min="8" max="8" width="1.42578125" style="25" customWidth="1"/>
    <col min="9" max="16384" width="9.140625" style="25"/>
  </cols>
  <sheetData>
    <row r="1" spans="1:7" ht="6.75" customHeight="1" thickBot="1" x14ac:dyDescent="0.25">
      <c r="B1" s="27"/>
      <c r="C1" s="27"/>
      <c r="D1" s="37"/>
      <c r="E1" s="37"/>
      <c r="F1" s="37"/>
    </row>
    <row r="2" spans="1:7" ht="9.75" customHeight="1" thickTop="1" x14ac:dyDescent="0.2">
      <c r="A2" s="29"/>
      <c r="G2" s="40"/>
    </row>
    <row r="3" spans="1:7" s="26" customFormat="1" ht="66.75" customHeight="1" x14ac:dyDescent="0.25">
      <c r="A3" s="30"/>
      <c r="D3" s="243" t="s">
        <v>46</v>
      </c>
      <c r="E3" s="244"/>
      <c r="F3" s="245"/>
      <c r="G3" s="30"/>
    </row>
    <row r="4" spans="1:7" s="26" customFormat="1" ht="23.25" customHeight="1" x14ac:dyDescent="0.25">
      <c r="A4" s="30"/>
      <c r="C4" s="31" t="s">
        <v>33</v>
      </c>
      <c r="D4" s="246" t="s">
        <v>34</v>
      </c>
      <c r="E4" s="247"/>
      <c r="F4" s="248"/>
      <c r="G4" s="30"/>
    </row>
    <row r="5" spans="1:7" s="26" customFormat="1" ht="21" customHeight="1" x14ac:dyDescent="0.25">
      <c r="A5" s="30"/>
      <c r="C5" s="32" t="s">
        <v>35</v>
      </c>
      <c r="D5" s="224" t="s">
        <v>36</v>
      </c>
      <c r="E5" s="224" t="s">
        <v>37</v>
      </c>
      <c r="F5" s="224" t="s">
        <v>38</v>
      </c>
      <c r="G5" s="30"/>
    </row>
    <row r="6" spans="1:7" s="26" customFormat="1" ht="3" customHeight="1" x14ac:dyDescent="0.25">
      <c r="A6" s="30"/>
      <c r="C6" s="33"/>
      <c r="D6" s="225"/>
      <c r="E6" s="225"/>
      <c r="F6" s="225"/>
      <c r="G6" s="30"/>
    </row>
    <row r="7" spans="1:7" s="26" customFormat="1" ht="25.5" customHeight="1" x14ac:dyDescent="0.25">
      <c r="A7" s="30"/>
      <c r="C7" s="34" t="s">
        <v>39</v>
      </c>
      <c r="D7" s="226">
        <v>0</v>
      </c>
      <c r="E7" s="227">
        <f>'Historic Charge rates'!AC7</f>
        <v>168.10019169329072</v>
      </c>
      <c r="F7" s="227">
        <f>'Historic Charge rates'!AD7</f>
        <v>112.06325878594249</v>
      </c>
      <c r="G7" s="30"/>
    </row>
    <row r="8" spans="1:7" s="26" customFormat="1" ht="25.5" customHeight="1" x14ac:dyDescent="0.25">
      <c r="A8" s="30"/>
      <c r="C8" s="34" t="s">
        <v>40</v>
      </c>
      <c r="D8" s="226">
        <v>0</v>
      </c>
      <c r="E8" s="227">
        <f>'Historic Charge rates'!AC8</f>
        <v>98.058445154419587</v>
      </c>
      <c r="F8" s="227">
        <f>'Historic Charge rates'!AD8</f>
        <v>98.055351437699684</v>
      </c>
      <c r="G8" s="30"/>
    </row>
    <row r="9" spans="1:7" s="26" customFormat="1" ht="25.5" customHeight="1" x14ac:dyDescent="0.25">
      <c r="A9" s="30"/>
      <c r="C9" s="34" t="s">
        <v>41</v>
      </c>
      <c r="D9" s="226" t="s">
        <v>42</v>
      </c>
      <c r="E9" s="227">
        <f>'Historic Charge rates'!AC9</f>
        <v>168.10019169329072</v>
      </c>
      <c r="F9" s="226" t="s">
        <v>42</v>
      </c>
      <c r="G9" s="30"/>
    </row>
    <row r="10" spans="1:7" s="26" customFormat="1" ht="32.25" customHeight="1" x14ac:dyDescent="0.25">
      <c r="A10" s="30"/>
      <c r="C10" s="35" t="s">
        <v>43</v>
      </c>
      <c r="D10" s="226">
        <v>0</v>
      </c>
      <c r="E10" s="227">
        <f>'Historic Charge rates'!AC10</f>
        <v>168.10019169329072</v>
      </c>
      <c r="F10" s="227">
        <f>'Historic Charge rates'!AD10</f>
        <v>168.09488817891375</v>
      </c>
      <c r="G10" s="30"/>
    </row>
    <row r="11" spans="1:7" s="26" customFormat="1" ht="25.5" customHeight="1" x14ac:dyDescent="0.25">
      <c r="A11" s="30"/>
      <c r="C11" s="34" t="s">
        <v>44</v>
      </c>
      <c r="D11" s="226">
        <v>0</v>
      </c>
      <c r="E11" s="226">
        <v>0</v>
      </c>
      <c r="F11" s="226">
        <v>0</v>
      </c>
      <c r="G11" s="30"/>
    </row>
    <row r="12" spans="1:7" s="26" customFormat="1" ht="25.5" customHeight="1" x14ac:dyDescent="0.25">
      <c r="A12" s="30"/>
      <c r="C12" s="34" t="s">
        <v>45</v>
      </c>
      <c r="D12" s="226">
        <v>0</v>
      </c>
      <c r="E12" s="226">
        <v>0</v>
      </c>
      <c r="F12" s="226">
        <v>0</v>
      </c>
      <c r="G12" s="30"/>
    </row>
    <row r="13" spans="1:7" ht="9.75" customHeight="1" thickBot="1" x14ac:dyDescent="0.25">
      <c r="A13" s="29"/>
      <c r="G13" s="51"/>
    </row>
    <row r="14" spans="1:7" ht="6" customHeight="1" thickTop="1" x14ac:dyDescent="0.2">
      <c r="B14" s="28"/>
      <c r="C14" s="28"/>
      <c r="D14" s="52"/>
      <c r="E14" s="52"/>
      <c r="F14" s="52"/>
    </row>
  </sheetData>
  <mergeCells count="2">
    <mergeCell ref="D3:F3"/>
    <mergeCell ref="D4:F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M26"/>
  <sheetViews>
    <sheetView topLeftCell="A3" zoomScaleNormal="100" workbookViewId="0">
      <pane xSplit="6" topLeftCell="AB1" activePane="topRight" state="frozen"/>
      <selection pane="topRight" activeCell="AL11" sqref="AL11"/>
    </sheetView>
  </sheetViews>
  <sheetFormatPr defaultColWidth="9.140625" defaultRowHeight="14.25" x14ac:dyDescent="0.2"/>
  <cols>
    <col min="1" max="1" width="1.42578125" style="25" customWidth="1"/>
    <col min="2" max="2" width="2.28515625" style="25" customWidth="1"/>
    <col min="3" max="3" width="44.28515625" style="25" customWidth="1"/>
    <col min="4" max="12" width="9.28515625" style="38" customWidth="1"/>
    <col min="13" max="15" width="9.28515625" style="25" customWidth="1"/>
    <col min="16" max="18" width="10.140625" style="25" customWidth="1"/>
    <col min="19" max="30" width="10.140625" style="38" customWidth="1"/>
    <col min="31" max="31" width="9.42578125" style="25" customWidth="1"/>
    <col min="32" max="32" width="13.140625" style="25" customWidth="1"/>
    <col min="33" max="16384" width="9.140625" style="25"/>
  </cols>
  <sheetData>
    <row r="1" spans="1:39" ht="6.75" customHeight="1" thickBot="1" x14ac:dyDescent="0.25">
      <c r="B1" s="27"/>
      <c r="C1" s="27"/>
      <c r="D1" s="37"/>
      <c r="E1" s="37"/>
      <c r="F1" s="37"/>
      <c r="G1" s="37"/>
      <c r="H1" s="37"/>
      <c r="I1" s="37"/>
      <c r="J1" s="37"/>
      <c r="K1" s="37"/>
      <c r="L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1:39" ht="9.75" customHeight="1" thickTop="1" thickBot="1" x14ac:dyDescent="0.25">
      <c r="A2" s="29"/>
      <c r="M2" s="39"/>
      <c r="N2" s="28"/>
      <c r="O2" s="28"/>
      <c r="P2" s="28"/>
      <c r="Q2" s="28"/>
      <c r="R2" s="28"/>
      <c r="AE2" s="40"/>
    </row>
    <row r="3" spans="1:39" s="26" customFormat="1" ht="74.25" customHeight="1" thickTop="1" x14ac:dyDescent="0.25">
      <c r="A3" s="30"/>
      <c r="D3" s="254" t="s">
        <v>47</v>
      </c>
      <c r="E3" s="255"/>
      <c r="F3" s="255"/>
      <c r="G3" s="256" t="s">
        <v>48</v>
      </c>
      <c r="H3" s="257"/>
      <c r="I3" s="258"/>
      <c r="J3" s="259" t="s">
        <v>49</v>
      </c>
      <c r="K3" s="260"/>
      <c r="L3" s="261"/>
      <c r="M3" s="262" t="s">
        <v>50</v>
      </c>
      <c r="N3" s="263"/>
      <c r="O3" s="264"/>
      <c r="P3" s="249" t="s">
        <v>51</v>
      </c>
      <c r="Q3" s="250"/>
      <c r="R3" s="251"/>
      <c r="S3" s="283" t="s">
        <v>52</v>
      </c>
      <c r="T3" s="284"/>
      <c r="U3" s="285"/>
      <c r="V3" s="277" t="s">
        <v>53</v>
      </c>
      <c r="W3" s="278"/>
      <c r="X3" s="279"/>
      <c r="Y3" s="271" t="s">
        <v>54</v>
      </c>
      <c r="Z3" s="272"/>
      <c r="AA3" s="273"/>
      <c r="AB3" s="289" t="s">
        <v>55</v>
      </c>
      <c r="AC3" s="290"/>
      <c r="AD3" s="291"/>
      <c r="AE3" s="243" t="s">
        <v>56</v>
      </c>
      <c r="AF3" s="244"/>
      <c r="AG3" s="245"/>
      <c r="AH3" s="243" t="s">
        <v>57</v>
      </c>
      <c r="AI3" s="244"/>
      <c r="AJ3" s="245"/>
      <c r="AK3" s="243" t="s">
        <v>57</v>
      </c>
      <c r="AL3" s="244"/>
      <c r="AM3" s="245"/>
    </row>
    <row r="4" spans="1:39" s="26" customFormat="1" ht="23.25" customHeight="1" x14ac:dyDescent="0.25">
      <c r="A4" s="30"/>
      <c r="C4" s="31" t="s">
        <v>33</v>
      </c>
      <c r="D4" s="254" t="s">
        <v>34</v>
      </c>
      <c r="E4" s="255"/>
      <c r="F4" s="255"/>
      <c r="G4" s="265" t="s">
        <v>34</v>
      </c>
      <c r="H4" s="266"/>
      <c r="I4" s="267"/>
      <c r="J4" s="268" t="s">
        <v>34</v>
      </c>
      <c r="K4" s="269"/>
      <c r="L4" s="270"/>
      <c r="M4" s="263" t="s">
        <v>34</v>
      </c>
      <c r="N4" s="263"/>
      <c r="O4" s="264"/>
      <c r="P4" s="252" t="s">
        <v>34</v>
      </c>
      <c r="Q4" s="252"/>
      <c r="R4" s="253"/>
      <c r="S4" s="286" t="s">
        <v>34</v>
      </c>
      <c r="T4" s="287"/>
      <c r="U4" s="288"/>
      <c r="V4" s="280" t="s">
        <v>34</v>
      </c>
      <c r="W4" s="281"/>
      <c r="X4" s="282"/>
      <c r="Y4" s="274" t="s">
        <v>34</v>
      </c>
      <c r="Z4" s="275"/>
      <c r="AA4" s="276"/>
      <c r="AB4" s="292" t="s">
        <v>34</v>
      </c>
      <c r="AC4" s="293"/>
      <c r="AD4" s="294"/>
      <c r="AE4" s="246" t="s">
        <v>34</v>
      </c>
      <c r="AF4" s="247"/>
      <c r="AG4" s="248"/>
      <c r="AH4" s="246" t="s">
        <v>34</v>
      </c>
      <c r="AI4" s="247"/>
      <c r="AJ4" s="248"/>
      <c r="AK4" s="246" t="s">
        <v>34</v>
      </c>
      <c r="AL4" s="247"/>
      <c r="AM4" s="248"/>
    </row>
    <row r="5" spans="1:39" s="26" customFormat="1" ht="21" customHeight="1" x14ac:dyDescent="0.25">
      <c r="A5" s="30"/>
      <c r="C5" s="32" t="s">
        <v>35</v>
      </c>
      <c r="D5" s="130" t="s">
        <v>36</v>
      </c>
      <c r="E5" s="130" t="s">
        <v>37</v>
      </c>
      <c r="F5" s="131" t="s">
        <v>38</v>
      </c>
      <c r="G5" s="41" t="s">
        <v>36</v>
      </c>
      <c r="H5" s="42" t="s">
        <v>37</v>
      </c>
      <c r="I5" s="53" t="s">
        <v>38</v>
      </c>
      <c r="J5" s="65" t="s">
        <v>36</v>
      </c>
      <c r="K5" s="66" t="s">
        <v>37</v>
      </c>
      <c r="L5" s="67" t="s">
        <v>38</v>
      </c>
      <c r="M5" s="72" t="s">
        <v>36</v>
      </c>
      <c r="N5" s="72" t="s">
        <v>37</v>
      </c>
      <c r="O5" s="89" t="s">
        <v>38</v>
      </c>
      <c r="P5" s="93" t="s">
        <v>36</v>
      </c>
      <c r="Q5" s="93" t="s">
        <v>37</v>
      </c>
      <c r="R5" s="94" t="s">
        <v>38</v>
      </c>
      <c r="S5" s="210" t="s">
        <v>36</v>
      </c>
      <c r="T5" s="211" t="s">
        <v>37</v>
      </c>
      <c r="U5" s="212" t="s">
        <v>38</v>
      </c>
      <c r="V5" s="102" t="s">
        <v>36</v>
      </c>
      <c r="W5" s="103" t="s">
        <v>37</v>
      </c>
      <c r="X5" s="104" t="s">
        <v>38</v>
      </c>
      <c r="Y5" s="116" t="s">
        <v>36</v>
      </c>
      <c r="Z5" s="117" t="s">
        <v>37</v>
      </c>
      <c r="AA5" s="118" t="s">
        <v>38</v>
      </c>
      <c r="AB5" s="196" t="s">
        <v>36</v>
      </c>
      <c r="AC5" s="197" t="s">
        <v>37</v>
      </c>
      <c r="AD5" s="198" t="s">
        <v>38</v>
      </c>
      <c r="AE5" s="224" t="s">
        <v>36</v>
      </c>
      <c r="AF5" s="224" t="s">
        <v>37</v>
      </c>
      <c r="AG5" s="224" t="s">
        <v>38</v>
      </c>
      <c r="AH5" s="224" t="s">
        <v>36</v>
      </c>
      <c r="AI5" s="224" t="s">
        <v>37</v>
      </c>
      <c r="AJ5" s="224" t="s">
        <v>38</v>
      </c>
      <c r="AK5" s="224" t="s">
        <v>36</v>
      </c>
      <c r="AL5" s="224" t="s">
        <v>37</v>
      </c>
      <c r="AM5" s="224" t="s">
        <v>38</v>
      </c>
    </row>
    <row r="6" spans="1:39" s="26" customFormat="1" ht="3" customHeight="1" x14ac:dyDescent="0.25">
      <c r="A6" s="30"/>
      <c r="C6" s="33"/>
      <c r="D6" s="132"/>
      <c r="E6" s="132"/>
      <c r="F6" s="133"/>
      <c r="G6" s="43"/>
      <c r="H6" s="44"/>
      <c r="I6" s="54"/>
      <c r="J6" s="63"/>
      <c r="K6" s="64"/>
      <c r="L6" s="68"/>
      <c r="M6" s="73"/>
      <c r="N6" s="73"/>
      <c r="O6" s="90"/>
      <c r="P6" s="95"/>
      <c r="Q6" s="95"/>
      <c r="R6" s="96"/>
      <c r="S6" s="213"/>
      <c r="T6" s="214"/>
      <c r="U6" s="215"/>
      <c r="V6" s="105"/>
      <c r="W6" s="106"/>
      <c r="X6" s="107"/>
      <c r="Y6" s="119"/>
      <c r="Z6" s="120"/>
      <c r="AA6" s="121"/>
      <c r="AB6" s="199"/>
      <c r="AC6" s="200"/>
      <c r="AD6" s="201"/>
      <c r="AE6" s="225"/>
      <c r="AF6" s="225"/>
      <c r="AG6" s="225"/>
      <c r="AH6" s="225"/>
      <c r="AI6" s="225"/>
      <c r="AJ6" s="225"/>
      <c r="AK6" s="225"/>
      <c r="AL6" s="225"/>
      <c r="AM6" s="225"/>
    </row>
    <row r="7" spans="1:39" s="26" customFormat="1" ht="25.5" customHeight="1" x14ac:dyDescent="0.25">
      <c r="A7" s="30"/>
      <c r="C7" s="34" t="s">
        <v>39</v>
      </c>
      <c r="D7" s="134">
        <v>0</v>
      </c>
      <c r="E7" s="135">
        <v>120</v>
      </c>
      <c r="F7" s="136">
        <v>80</v>
      </c>
      <c r="G7" s="45">
        <v>0</v>
      </c>
      <c r="H7" s="46">
        <v>129.11000000000001</v>
      </c>
      <c r="I7" s="55">
        <v>86.08</v>
      </c>
      <c r="J7" s="58">
        <v>0</v>
      </c>
      <c r="K7" s="59">
        <v>139.24</v>
      </c>
      <c r="L7" s="69">
        <v>92.83</v>
      </c>
      <c r="M7" s="74">
        <v>0</v>
      </c>
      <c r="N7" s="75">
        <v>144.81</v>
      </c>
      <c r="O7" s="91">
        <v>96.54</v>
      </c>
      <c r="P7" s="97">
        <v>0</v>
      </c>
      <c r="Q7" s="98">
        <v>158.47999999999999</v>
      </c>
      <c r="R7" s="99">
        <v>105.65</v>
      </c>
      <c r="S7" s="216">
        <v>0</v>
      </c>
      <c r="T7" s="217">
        <v>161.01</v>
      </c>
      <c r="U7" s="218">
        <v>107.34</v>
      </c>
      <c r="V7" s="108">
        <v>0</v>
      </c>
      <c r="W7" s="109">
        <f>E7+(E7*$W$21)</f>
        <v>169.1133090909091</v>
      </c>
      <c r="X7" s="110">
        <f>F7+(F7*$W$21)</f>
        <v>112.74220606060607</v>
      </c>
      <c r="Y7" s="122">
        <v>0</v>
      </c>
      <c r="Z7" s="123">
        <f>$E7+($E7*Z$21)</f>
        <v>168.60744755244755</v>
      </c>
      <c r="AA7" s="124">
        <f>$F7+($F7*AA$21)</f>
        <v>112.40496503496504</v>
      </c>
      <c r="AB7" s="202">
        <v>0</v>
      </c>
      <c r="AC7" s="203">
        <f>$E7+($E7*AC$21)</f>
        <v>168.10019169329072</v>
      </c>
      <c r="AD7" s="204">
        <f>$F7+($F7*AD$21)</f>
        <v>112.06325878594249</v>
      </c>
      <c r="AE7" s="226">
        <v>0</v>
      </c>
      <c r="AF7" s="227">
        <v>179.74</v>
      </c>
      <c r="AG7" s="227">
        <v>119.82</v>
      </c>
      <c r="AH7" s="226">
        <v>0</v>
      </c>
      <c r="AI7" s="227" t="s">
        <v>58</v>
      </c>
      <c r="AJ7" s="227" t="s">
        <v>59</v>
      </c>
      <c r="AK7" s="226">
        <v>0</v>
      </c>
      <c r="AL7" s="227">
        <v>197.98</v>
      </c>
      <c r="AM7" s="227">
        <v>131.97999999999999</v>
      </c>
    </row>
    <row r="8" spans="1:39" s="26" customFormat="1" ht="25.5" customHeight="1" x14ac:dyDescent="0.25">
      <c r="A8" s="30"/>
      <c r="C8" s="34" t="s">
        <v>40</v>
      </c>
      <c r="D8" s="134">
        <v>0</v>
      </c>
      <c r="E8" s="135">
        <v>70</v>
      </c>
      <c r="F8" s="136">
        <v>70</v>
      </c>
      <c r="G8" s="47">
        <v>0</v>
      </c>
      <c r="H8" s="46">
        <v>75.319999999999993</v>
      </c>
      <c r="I8" s="55">
        <v>75.319999999999993</v>
      </c>
      <c r="J8" s="58">
        <v>0</v>
      </c>
      <c r="K8" s="59">
        <v>81.22</v>
      </c>
      <c r="L8" s="69">
        <v>81.22</v>
      </c>
      <c r="M8" s="74">
        <v>0</v>
      </c>
      <c r="N8" s="75">
        <v>84.47</v>
      </c>
      <c r="O8" s="91">
        <v>84.47</v>
      </c>
      <c r="P8" s="97">
        <v>0</v>
      </c>
      <c r="Q8" s="98">
        <v>92.45</v>
      </c>
      <c r="R8" s="99">
        <v>92.45</v>
      </c>
      <c r="S8" s="216">
        <v>0</v>
      </c>
      <c r="T8" s="217">
        <v>93.92</v>
      </c>
      <c r="U8" s="218">
        <v>93.92</v>
      </c>
      <c r="V8" s="108">
        <v>0</v>
      </c>
      <c r="W8" s="109">
        <f>E8+(E8*$W$21)</f>
        <v>98.6494303030303</v>
      </c>
      <c r="X8" s="110">
        <f>F8+(F8*$W$21)</f>
        <v>98.6494303030303</v>
      </c>
      <c r="Y8" s="122">
        <v>0</v>
      </c>
      <c r="Z8" s="123">
        <f>$E8+($E8*Z$21)</f>
        <v>98.354344405594404</v>
      </c>
      <c r="AA8" s="124">
        <f>$F8+($F8*AA$21)</f>
        <v>98.354344405594418</v>
      </c>
      <c r="AB8" s="202">
        <v>0</v>
      </c>
      <c r="AC8" s="203">
        <f>$E8+($E8*AC$21)</f>
        <v>98.058445154419587</v>
      </c>
      <c r="AD8" s="204">
        <f>$F8+($F8*AD$21)</f>
        <v>98.055351437699684</v>
      </c>
      <c r="AE8" s="226">
        <v>0</v>
      </c>
      <c r="AF8" s="227">
        <v>104.05</v>
      </c>
      <c r="AG8" s="227">
        <v>104.05</v>
      </c>
      <c r="AH8" s="226">
        <v>0</v>
      </c>
      <c r="AI8" s="227" t="s">
        <v>60</v>
      </c>
      <c r="AJ8" s="227" t="s">
        <v>60</v>
      </c>
      <c r="AK8" s="226">
        <v>0</v>
      </c>
      <c r="AL8" s="227">
        <v>115.49</v>
      </c>
      <c r="AM8" s="227">
        <v>115.49</v>
      </c>
    </row>
    <row r="9" spans="1:39" s="26" customFormat="1" ht="25.5" customHeight="1" x14ac:dyDescent="0.25">
      <c r="A9" s="30"/>
      <c r="C9" s="34" t="s">
        <v>41</v>
      </c>
      <c r="D9" s="134" t="s">
        <v>42</v>
      </c>
      <c r="E9" s="135">
        <v>120</v>
      </c>
      <c r="F9" s="137" t="s">
        <v>42</v>
      </c>
      <c r="G9" s="47" t="s">
        <v>42</v>
      </c>
      <c r="H9" s="46">
        <v>129.11000000000001</v>
      </c>
      <c r="I9" s="55" t="s">
        <v>42</v>
      </c>
      <c r="J9" s="58" t="s">
        <v>42</v>
      </c>
      <c r="K9" s="59">
        <v>139.24</v>
      </c>
      <c r="L9" s="70" t="s">
        <v>42</v>
      </c>
      <c r="M9" s="74" t="s">
        <v>42</v>
      </c>
      <c r="N9" s="75">
        <v>144.81</v>
      </c>
      <c r="O9" s="92" t="s">
        <v>42</v>
      </c>
      <c r="P9" s="97" t="s">
        <v>42</v>
      </c>
      <c r="Q9" s="98">
        <v>158.47999999999999</v>
      </c>
      <c r="R9" s="100" t="s">
        <v>42</v>
      </c>
      <c r="S9" s="216" t="s">
        <v>42</v>
      </c>
      <c r="T9" s="217">
        <v>161.01</v>
      </c>
      <c r="U9" s="219" t="s">
        <v>42</v>
      </c>
      <c r="V9" s="108" t="s">
        <v>42</v>
      </c>
      <c r="W9" s="109">
        <f>E9+(E9*$W$21)</f>
        <v>169.1133090909091</v>
      </c>
      <c r="X9" s="111" t="s">
        <v>42</v>
      </c>
      <c r="Y9" s="122" t="s">
        <v>42</v>
      </c>
      <c r="Z9" s="123">
        <f>$E9+($E9*Z$21)</f>
        <v>168.60744755244755</v>
      </c>
      <c r="AA9" s="125" t="s">
        <v>42</v>
      </c>
      <c r="AB9" s="202" t="s">
        <v>42</v>
      </c>
      <c r="AC9" s="203">
        <f>$E9+($E9*AC$21)</f>
        <v>168.10019169329072</v>
      </c>
      <c r="AD9" s="205" t="s">
        <v>42</v>
      </c>
      <c r="AE9" s="226" t="s">
        <v>42</v>
      </c>
      <c r="AF9" s="227">
        <v>179.74</v>
      </c>
      <c r="AG9" s="226" t="s">
        <v>42</v>
      </c>
      <c r="AH9" s="226" t="s">
        <v>42</v>
      </c>
      <c r="AI9" s="227" t="s">
        <v>58</v>
      </c>
      <c r="AJ9" s="226" t="s">
        <v>42</v>
      </c>
      <c r="AK9" s="226" t="s">
        <v>42</v>
      </c>
      <c r="AL9" s="227">
        <v>197.98</v>
      </c>
      <c r="AM9" s="226" t="s">
        <v>42</v>
      </c>
    </row>
    <row r="10" spans="1:39" s="26" customFormat="1" ht="32.25" customHeight="1" x14ac:dyDescent="0.25">
      <c r="A10" s="30"/>
      <c r="C10" s="35" t="s">
        <v>43</v>
      </c>
      <c r="D10" s="134">
        <v>0</v>
      </c>
      <c r="E10" s="135">
        <v>120</v>
      </c>
      <c r="F10" s="136">
        <v>120</v>
      </c>
      <c r="G10" s="45">
        <v>0</v>
      </c>
      <c r="H10" s="46">
        <v>129.11000000000001</v>
      </c>
      <c r="I10" s="55">
        <v>129.11000000000001</v>
      </c>
      <c r="J10" s="58">
        <v>0</v>
      </c>
      <c r="K10" s="59">
        <v>139.24</v>
      </c>
      <c r="L10" s="69">
        <v>139.24</v>
      </c>
      <c r="M10" s="74">
        <v>0</v>
      </c>
      <c r="N10" s="75">
        <v>144.81</v>
      </c>
      <c r="O10" s="91">
        <v>144.81</v>
      </c>
      <c r="P10" s="97">
        <v>0</v>
      </c>
      <c r="Q10" s="98">
        <v>158.47999999999999</v>
      </c>
      <c r="R10" s="99">
        <v>158.47999999999999</v>
      </c>
      <c r="S10" s="216">
        <v>0</v>
      </c>
      <c r="T10" s="217">
        <v>161.01</v>
      </c>
      <c r="U10" s="218">
        <v>161.01</v>
      </c>
      <c r="V10" s="108">
        <v>0</v>
      </c>
      <c r="W10" s="109">
        <f>E10+(E10*$W$21)</f>
        <v>169.1133090909091</v>
      </c>
      <c r="X10" s="109">
        <f>F10+(F10*$W$21)</f>
        <v>169.1133090909091</v>
      </c>
      <c r="Y10" s="122">
        <v>0</v>
      </c>
      <c r="Z10" s="123">
        <f>$E10+($E10*Z$21)</f>
        <v>168.60744755244755</v>
      </c>
      <c r="AA10" s="124">
        <f>$F10+($F10*AA$21)</f>
        <v>168.60744755244758</v>
      </c>
      <c r="AB10" s="202">
        <v>0</v>
      </c>
      <c r="AC10" s="203">
        <f>$E10+($E10*AC$21)</f>
        <v>168.10019169329072</v>
      </c>
      <c r="AD10" s="204">
        <f>$F10+($F10*AD$21)</f>
        <v>168.09488817891375</v>
      </c>
      <c r="AE10" s="226">
        <v>0</v>
      </c>
      <c r="AF10" s="227">
        <v>179.74</v>
      </c>
      <c r="AG10" s="227">
        <v>179.74</v>
      </c>
      <c r="AH10" s="226">
        <v>0</v>
      </c>
      <c r="AI10" s="227" t="s">
        <v>58</v>
      </c>
      <c r="AJ10" s="227" t="s">
        <v>58</v>
      </c>
      <c r="AK10" s="226">
        <v>0</v>
      </c>
      <c r="AL10" s="227">
        <v>197.98</v>
      </c>
      <c r="AM10" s="227">
        <v>197.98</v>
      </c>
    </row>
    <row r="11" spans="1:39" s="26" customFormat="1" ht="25.5" customHeight="1" x14ac:dyDescent="0.25">
      <c r="A11" s="30"/>
      <c r="C11" s="34" t="s">
        <v>44</v>
      </c>
      <c r="D11" s="134">
        <v>0</v>
      </c>
      <c r="E11" s="134">
        <v>0</v>
      </c>
      <c r="F11" s="137">
        <v>0</v>
      </c>
      <c r="G11" s="45">
        <v>0</v>
      </c>
      <c r="H11" s="48">
        <v>0</v>
      </c>
      <c r="I11" s="56">
        <v>0</v>
      </c>
      <c r="J11" s="58">
        <v>0</v>
      </c>
      <c r="K11" s="60">
        <v>0</v>
      </c>
      <c r="L11" s="70">
        <v>0</v>
      </c>
      <c r="M11" s="74">
        <v>0</v>
      </c>
      <c r="N11" s="74">
        <v>0</v>
      </c>
      <c r="O11" s="92">
        <v>0</v>
      </c>
      <c r="P11" s="97">
        <v>0</v>
      </c>
      <c r="Q11" s="97">
        <v>0</v>
      </c>
      <c r="R11" s="100">
        <v>0</v>
      </c>
      <c r="S11" s="216">
        <v>0</v>
      </c>
      <c r="T11" s="220">
        <v>0</v>
      </c>
      <c r="U11" s="219">
        <v>0</v>
      </c>
      <c r="V11" s="108">
        <v>0</v>
      </c>
      <c r="W11" s="112">
        <v>0</v>
      </c>
      <c r="X11" s="111">
        <v>0</v>
      </c>
      <c r="Y11" s="122">
        <v>0</v>
      </c>
      <c r="Z11" s="126">
        <v>0</v>
      </c>
      <c r="AA11" s="125">
        <v>0</v>
      </c>
      <c r="AB11" s="202">
        <v>0</v>
      </c>
      <c r="AC11" s="206">
        <v>0</v>
      </c>
      <c r="AD11" s="205">
        <v>0</v>
      </c>
      <c r="AE11" s="226">
        <v>0</v>
      </c>
      <c r="AF11" s="226">
        <v>0</v>
      </c>
      <c r="AG11" s="226">
        <v>0</v>
      </c>
      <c r="AH11" s="226">
        <v>0</v>
      </c>
      <c r="AI11" s="226">
        <v>0</v>
      </c>
      <c r="AJ11" s="226">
        <v>0</v>
      </c>
      <c r="AK11" s="226">
        <v>0</v>
      </c>
      <c r="AL11" s="226">
        <v>0</v>
      </c>
      <c r="AM11" s="226">
        <v>0</v>
      </c>
    </row>
    <row r="12" spans="1:39" s="26" customFormat="1" ht="25.5" customHeight="1" thickBot="1" x14ac:dyDescent="0.3">
      <c r="A12" s="30"/>
      <c r="C12" s="34" t="s">
        <v>45</v>
      </c>
      <c r="D12" s="134">
        <v>0</v>
      </c>
      <c r="E12" s="134">
        <v>0</v>
      </c>
      <c r="F12" s="137">
        <v>0</v>
      </c>
      <c r="G12" s="49">
        <v>0</v>
      </c>
      <c r="H12" s="50">
        <v>0</v>
      </c>
      <c r="I12" s="57">
        <v>0</v>
      </c>
      <c r="J12" s="61">
        <v>0</v>
      </c>
      <c r="K12" s="62">
        <v>0</v>
      </c>
      <c r="L12" s="71">
        <v>0</v>
      </c>
      <c r="M12" s="74">
        <v>0</v>
      </c>
      <c r="N12" s="74">
        <v>0</v>
      </c>
      <c r="O12" s="92">
        <v>0</v>
      </c>
      <c r="P12" s="97">
        <v>0</v>
      </c>
      <c r="Q12" s="97">
        <v>0</v>
      </c>
      <c r="R12" s="100">
        <v>0</v>
      </c>
      <c r="S12" s="221">
        <v>0</v>
      </c>
      <c r="T12" s="222">
        <v>0</v>
      </c>
      <c r="U12" s="223">
        <v>0</v>
      </c>
      <c r="V12" s="113">
        <v>0</v>
      </c>
      <c r="W12" s="114">
        <v>0</v>
      </c>
      <c r="X12" s="115">
        <v>0</v>
      </c>
      <c r="Y12" s="127">
        <v>0</v>
      </c>
      <c r="Z12" s="128">
        <v>0</v>
      </c>
      <c r="AA12" s="129">
        <v>0</v>
      </c>
      <c r="AB12" s="207">
        <v>0</v>
      </c>
      <c r="AC12" s="208">
        <v>0</v>
      </c>
      <c r="AD12" s="209">
        <v>0</v>
      </c>
      <c r="AE12" s="226">
        <v>0</v>
      </c>
      <c r="AF12" s="226">
        <v>0</v>
      </c>
      <c r="AG12" s="226">
        <v>0</v>
      </c>
      <c r="AH12" s="226">
        <v>0</v>
      </c>
      <c r="AI12" s="226">
        <v>0</v>
      </c>
      <c r="AJ12" s="226">
        <v>0</v>
      </c>
      <c r="AK12" s="226">
        <v>0</v>
      </c>
      <c r="AL12" s="226">
        <v>0</v>
      </c>
      <c r="AM12" s="226">
        <v>0</v>
      </c>
    </row>
    <row r="13" spans="1:39" ht="9.75" customHeight="1" thickBot="1" x14ac:dyDescent="0.25">
      <c r="A13" s="29"/>
      <c r="M13" s="27"/>
      <c r="N13" s="27"/>
      <c r="O13" s="27"/>
      <c r="P13" s="27"/>
      <c r="Q13" s="27"/>
      <c r="R13" s="27"/>
      <c r="AE13" s="51"/>
    </row>
    <row r="14" spans="1:39" ht="6" customHeight="1" thickTop="1" x14ac:dyDescent="0.2">
      <c r="B14" s="28"/>
      <c r="C14" s="28"/>
      <c r="D14" s="52"/>
      <c r="E14" s="52"/>
      <c r="F14" s="52"/>
      <c r="G14" s="52"/>
      <c r="H14" s="52"/>
      <c r="I14" s="52"/>
      <c r="J14" s="52"/>
      <c r="K14" s="52"/>
      <c r="L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6" spans="1:39" ht="52.5" customHeight="1" x14ac:dyDescent="0.2">
      <c r="C16" s="188" t="s">
        <v>61</v>
      </c>
      <c r="D16" s="76"/>
      <c r="E16" s="77">
        <v>237</v>
      </c>
      <c r="F16" s="78"/>
      <c r="G16" s="78"/>
      <c r="H16" s="79">
        <v>255</v>
      </c>
      <c r="I16" s="78"/>
      <c r="J16" s="78"/>
      <c r="K16" s="79">
        <v>275</v>
      </c>
      <c r="L16" s="78"/>
      <c r="M16" s="78"/>
      <c r="N16" s="79">
        <v>286</v>
      </c>
      <c r="O16" s="80"/>
      <c r="Q16" s="79">
        <v>313</v>
      </c>
      <c r="S16" s="25"/>
      <c r="T16" s="79">
        <v>318</v>
      </c>
      <c r="U16" s="25"/>
      <c r="V16" s="25"/>
      <c r="W16" s="79">
        <v>334</v>
      </c>
      <c r="X16" s="25"/>
      <c r="Y16" s="25"/>
      <c r="Z16" s="79">
        <v>333</v>
      </c>
      <c r="AA16" s="25"/>
      <c r="AB16" s="25"/>
      <c r="AC16" s="79">
        <v>332</v>
      </c>
      <c r="AD16" s="25"/>
      <c r="AF16" s="79">
        <v>355</v>
      </c>
      <c r="AI16" s="79">
        <v>381</v>
      </c>
      <c r="AL16" s="79">
        <v>391</v>
      </c>
    </row>
    <row r="17" spans="3:39" x14ac:dyDescent="0.2">
      <c r="M17" s="38"/>
      <c r="N17" s="38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3:39" ht="23.25" customHeight="1" x14ac:dyDescent="0.2">
      <c r="C18" s="81" t="s">
        <v>62</v>
      </c>
      <c r="E18" s="82">
        <f>E7/E16*E16</f>
        <v>120.00000000000001</v>
      </c>
      <c r="F18" s="83">
        <f>F7/E16*E16</f>
        <v>80</v>
      </c>
      <c r="G18" s="84"/>
      <c r="H18" s="82">
        <f>E7/E16*H16</f>
        <v>129.11392405063293</v>
      </c>
      <c r="I18" s="83">
        <f>F7/E16*H16</f>
        <v>86.075949367088597</v>
      </c>
      <c r="J18" s="84"/>
      <c r="K18" s="82">
        <f>E7/E16*K16</f>
        <v>139.24050632911394</v>
      </c>
      <c r="L18" s="83">
        <f>F7/E16*K16</f>
        <v>92.827004219409275</v>
      </c>
      <c r="M18" s="84"/>
      <c r="N18" s="82">
        <f>E7/E16*N16</f>
        <v>144.81012658227849</v>
      </c>
      <c r="O18" s="83">
        <f>F7/E16*N16</f>
        <v>96.540084388185647</v>
      </c>
      <c r="Q18" s="82">
        <f>E7/E16*Q16</f>
        <v>158.48101265822785</v>
      </c>
      <c r="R18" s="83">
        <f>F7/E16*Q16</f>
        <v>105.65400843881856</v>
      </c>
      <c r="S18" s="25"/>
      <c r="T18" s="82">
        <f>H7/H16*T16</f>
        <v>161.00776470588238</v>
      </c>
      <c r="U18" s="83">
        <f>I7/H16*T16</f>
        <v>107.34682352941176</v>
      </c>
      <c r="V18" s="25"/>
      <c r="W18" s="82">
        <f>K7/K16*W16</f>
        <v>169.1133090909091</v>
      </c>
      <c r="X18" s="83">
        <f>L7/K16*W16</f>
        <v>112.74625454545453</v>
      </c>
      <c r="Y18" s="25"/>
      <c r="Z18" s="82">
        <f>N7/N16*Z16</f>
        <v>168.60744755244755</v>
      </c>
      <c r="AA18" s="83">
        <f>O7/N16*Z16</f>
        <v>112.40496503496504</v>
      </c>
      <c r="AB18" s="25"/>
      <c r="AC18" s="82">
        <f>Q7/Q16*AC16</f>
        <v>168.10019169329072</v>
      </c>
      <c r="AD18" s="83">
        <f>R7/Q16*AC16</f>
        <v>112.06325878594249</v>
      </c>
      <c r="AF18" s="82">
        <f>T7/T16*AF16</f>
        <v>179.7438679245283</v>
      </c>
      <c r="AG18" s="83">
        <f>U7/T16*AF16</f>
        <v>119.82924528301888</v>
      </c>
      <c r="AI18" s="82">
        <f>W7/W16*AI16</f>
        <v>192.9106909090909</v>
      </c>
      <c r="AJ18" s="83">
        <f>X7/W16*AI16</f>
        <v>128.60712727272727</v>
      </c>
      <c r="AL18" s="82">
        <f>Z7/Z16*AL16</f>
        <v>197.97451048951049</v>
      </c>
      <c r="AM18" s="83">
        <f>AA7/Z16*AL16</f>
        <v>131.983006993007</v>
      </c>
    </row>
    <row r="19" spans="3:39" x14ac:dyDescent="0.2">
      <c r="M19" s="38"/>
      <c r="N19" s="38"/>
      <c r="Q19" s="38"/>
      <c r="S19" s="25"/>
      <c r="U19" s="25"/>
      <c r="V19" s="25"/>
      <c r="X19" s="25"/>
      <c r="Y19" s="25"/>
      <c r="AA19" s="25"/>
      <c r="AB19" s="25"/>
      <c r="AD19" s="25"/>
    </row>
    <row r="20" spans="3:39" x14ac:dyDescent="0.2">
      <c r="M20" s="38"/>
      <c r="N20" s="38"/>
      <c r="Q20" s="38"/>
      <c r="S20" s="25"/>
      <c r="U20" s="25"/>
      <c r="V20" s="25"/>
      <c r="X20" s="25"/>
      <c r="Y20" s="25"/>
      <c r="AA20" s="25"/>
      <c r="AB20" s="25"/>
      <c r="AD20" s="25"/>
    </row>
    <row r="21" spans="3:39" ht="26.25" customHeight="1" x14ac:dyDescent="0.2">
      <c r="C21" s="81" t="s">
        <v>63</v>
      </c>
      <c r="E21" s="85">
        <f>(E18-E7)/E7</f>
        <v>1.1842378929335003E-16</v>
      </c>
      <c r="F21" s="86">
        <f>(F18-F7)/F7</f>
        <v>0</v>
      </c>
      <c r="H21" s="85">
        <f>(H18-$E$7)/$E$7</f>
        <v>7.5949367088607764E-2</v>
      </c>
      <c r="I21" s="86">
        <f>(I18-$F$7)/$F$7</f>
        <v>7.5949367088607472E-2</v>
      </c>
      <c r="K21" s="85">
        <f>(K18-$E$7)/$E$7</f>
        <v>0.16033755274261619</v>
      </c>
      <c r="L21" s="86">
        <f>(L18-$F$7)/$F$7</f>
        <v>0.16033755274261594</v>
      </c>
      <c r="M21" s="38"/>
      <c r="N21" s="85">
        <f>(N18-$E$7)/$E$7</f>
        <v>0.2067510548523207</v>
      </c>
      <c r="O21" s="86">
        <f>(O18-$F$7)/$F$7</f>
        <v>0.20675105485232059</v>
      </c>
      <c r="Q21" s="85">
        <f>(Q18-$E$7)/$E$7</f>
        <v>0.32067510548523209</v>
      </c>
      <c r="R21" s="86">
        <f>(R18-$F$7)/$F$7</f>
        <v>0.32067510548523204</v>
      </c>
      <c r="S21" s="25"/>
      <c r="T21" s="85">
        <f>(T18-$E$7)/$E$7</f>
        <v>0.34173137254901981</v>
      </c>
      <c r="U21" s="86">
        <f>(U18-$F$7)/$F$7</f>
        <v>0.34183529411764707</v>
      </c>
      <c r="V21" s="25"/>
      <c r="W21" s="85">
        <f>(W18-$E$7)/$E$7</f>
        <v>0.40927757575757584</v>
      </c>
      <c r="X21" s="86">
        <f>(X18-$F$7)/$F$7</f>
        <v>0.40932818181818165</v>
      </c>
      <c r="Y21" s="25"/>
      <c r="Z21" s="85">
        <f>(Z18-$E$7)/$E$7</f>
        <v>0.40506206293706293</v>
      </c>
      <c r="AA21" s="86">
        <f>(AA18-$F$7)/$F$7</f>
        <v>0.40506206293706304</v>
      </c>
      <c r="AB21" s="25"/>
      <c r="AC21" s="85">
        <f>(AC18-$E$7)/$E$7</f>
        <v>0.40083493077742272</v>
      </c>
      <c r="AD21" s="86">
        <f>(AD18-$F$7)/$F$7</f>
        <v>0.40079073482428118</v>
      </c>
      <c r="AF21" s="85">
        <f>(AF18-$E$7)/$E$7</f>
        <v>0.49786556603773585</v>
      </c>
      <c r="AG21" s="86">
        <f>(AG18-$F$7)/$F$7</f>
        <v>0.49786556603773596</v>
      </c>
      <c r="AI21" s="85">
        <f>(AI18-$E$7)/$E$7</f>
        <v>0.60758909090909086</v>
      </c>
      <c r="AJ21" s="86">
        <f>(AJ18-$F$7)/$F$7</f>
        <v>0.60758909090909086</v>
      </c>
      <c r="AL21" s="85">
        <f>(AL18-$E$7)/$E$7</f>
        <v>0.64978758741258746</v>
      </c>
      <c r="AM21" s="86">
        <f>(AM18-$F$7)/$F$7</f>
        <v>0.64978758741258746</v>
      </c>
    </row>
    <row r="22" spans="3:39" x14ac:dyDescent="0.2"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3:39" x14ac:dyDescent="0.2"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</row>
    <row r="24" spans="3:39" x14ac:dyDescent="0.2"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3:39" x14ac:dyDescent="0.2"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</row>
    <row r="26" spans="3:39" x14ac:dyDescent="0.2">
      <c r="C26" s="25" t="s">
        <v>64</v>
      </c>
      <c r="F26" s="87">
        <v>100</v>
      </c>
      <c r="H26" s="88">
        <f>$F$26/$E$16*H16</f>
        <v>107.59493670886076</v>
      </c>
      <c r="K26" s="88">
        <f>$F$26/$E$16*K16</f>
        <v>116.03375527426161</v>
      </c>
      <c r="N26" s="88">
        <f>$F$26/$E$16*N16</f>
        <v>120.67510548523207</v>
      </c>
      <c r="Q26" s="88">
        <f>$F$26/$E$16*Q16</f>
        <v>132.06751054852322</v>
      </c>
      <c r="S26" s="25"/>
      <c r="T26" s="88">
        <f>$F$26/$E$16*T16</f>
        <v>134.17721518987341</v>
      </c>
      <c r="U26" s="25"/>
      <c r="V26" s="25"/>
      <c r="W26" s="88">
        <f>$F$26/$E$16*W16</f>
        <v>140.9282700421941</v>
      </c>
      <c r="X26" s="25"/>
      <c r="Y26" s="25"/>
      <c r="Z26" s="88">
        <f>$F$26/$E$16*Z16</f>
        <v>140.50632911392407</v>
      </c>
      <c r="AA26" s="25"/>
      <c r="AB26" s="25"/>
      <c r="AC26" s="88">
        <f>$F$26/$E$16*AC16</f>
        <v>140.08438818565401</v>
      </c>
      <c r="AD26" s="25"/>
    </row>
  </sheetData>
  <mergeCells count="24">
    <mergeCell ref="S3:U3"/>
    <mergeCell ref="S4:U4"/>
    <mergeCell ref="AH3:AJ3"/>
    <mergeCell ref="AH4:AJ4"/>
    <mergeCell ref="AE3:AG3"/>
    <mergeCell ref="AE4:AG4"/>
    <mergeCell ref="AB3:AD3"/>
    <mergeCell ref="AB4:AD4"/>
    <mergeCell ref="AK3:AM3"/>
    <mergeCell ref="AK4:AM4"/>
    <mergeCell ref="P3:R3"/>
    <mergeCell ref="P4:R4"/>
    <mergeCell ref="D3:F3"/>
    <mergeCell ref="G3:I3"/>
    <mergeCell ref="J3:L3"/>
    <mergeCell ref="M3:O3"/>
    <mergeCell ref="D4:F4"/>
    <mergeCell ref="G4:I4"/>
    <mergeCell ref="J4:L4"/>
    <mergeCell ref="M4:O4"/>
    <mergeCell ref="Y3:AA3"/>
    <mergeCell ref="Y4:AA4"/>
    <mergeCell ref="V3:X3"/>
    <mergeCell ref="V4:X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40"/>
    <pageSetUpPr autoPageBreaks="0"/>
  </sheetPr>
  <dimension ref="A1:O62"/>
  <sheetViews>
    <sheetView showGridLines="0" showRowColHeaders="0" topLeftCell="A13" workbookViewId="0">
      <selection activeCell="Q28" sqref="Q28"/>
    </sheetView>
  </sheetViews>
  <sheetFormatPr defaultRowHeight="15" x14ac:dyDescent="0.25"/>
  <cols>
    <col min="1" max="1" width="3" customWidth="1"/>
    <col min="2" max="2" width="3.7109375" customWidth="1"/>
    <col min="14" max="14" width="14.140625" customWidth="1"/>
    <col min="15" max="15" width="10.42578125" customWidth="1"/>
    <col min="16" max="16" width="3.5703125" customWidth="1"/>
  </cols>
  <sheetData>
    <row r="1" spans="1:15" ht="15.75" thickBot="1" x14ac:dyDescent="0.3">
      <c r="A1" s="2"/>
    </row>
    <row r="2" spans="1:15" ht="15.75" thickTop="1" x14ac:dyDescent="0.25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 ht="18.75" x14ac:dyDescent="0.3">
      <c r="B3" s="12"/>
      <c r="C3" s="21" t="s">
        <v>0</v>
      </c>
      <c r="O3" s="13"/>
    </row>
    <row r="4" spans="1:15" x14ac:dyDescent="0.25">
      <c r="B4" s="12"/>
      <c r="O4" s="13"/>
    </row>
    <row r="5" spans="1:15" x14ac:dyDescent="0.25">
      <c r="B5" s="12"/>
      <c r="O5" s="13"/>
    </row>
    <row r="6" spans="1:15" x14ac:dyDescent="0.25">
      <c r="B6" s="12"/>
      <c r="O6" s="13"/>
    </row>
    <row r="7" spans="1:15" x14ac:dyDescent="0.25">
      <c r="B7" s="12"/>
      <c r="O7" s="13"/>
    </row>
    <row r="8" spans="1:15" x14ac:dyDescent="0.25">
      <c r="B8" s="12"/>
      <c r="O8" s="13"/>
    </row>
    <row r="9" spans="1:15" x14ac:dyDescent="0.25">
      <c r="B9" s="12"/>
      <c r="O9" s="13"/>
    </row>
    <row r="10" spans="1:15" x14ac:dyDescent="0.25">
      <c r="B10" s="12"/>
      <c r="O10" s="13"/>
    </row>
    <row r="11" spans="1:15" x14ac:dyDescent="0.25">
      <c r="B11" s="12"/>
      <c r="O11" s="13"/>
    </row>
    <row r="12" spans="1:15" x14ac:dyDescent="0.25">
      <c r="B12" s="12"/>
      <c r="O12" s="13"/>
    </row>
    <row r="13" spans="1:15" x14ac:dyDescent="0.25">
      <c r="B13" s="12"/>
      <c r="O13" s="13"/>
    </row>
    <row r="14" spans="1:15" x14ac:dyDescent="0.25">
      <c r="B14" s="12"/>
      <c r="O14" s="13"/>
    </row>
    <row r="15" spans="1:15" x14ac:dyDescent="0.25">
      <c r="B15" s="12"/>
      <c r="O15" s="13"/>
    </row>
    <row r="16" spans="1:15" x14ac:dyDescent="0.25">
      <c r="B16" s="12"/>
      <c r="O16" s="13"/>
    </row>
    <row r="17" spans="2:15" x14ac:dyDescent="0.25">
      <c r="B17" s="12"/>
      <c r="O17" s="13"/>
    </row>
    <row r="18" spans="2:15" x14ac:dyDescent="0.25">
      <c r="B18" s="12"/>
      <c r="O18" s="13"/>
    </row>
    <row r="19" spans="2:15" x14ac:dyDescent="0.25">
      <c r="B19" s="12"/>
      <c r="O19" s="13"/>
    </row>
    <row r="20" spans="2:15" x14ac:dyDescent="0.25">
      <c r="B20" s="12"/>
      <c r="O20" s="13"/>
    </row>
    <row r="21" spans="2:15" x14ac:dyDescent="0.25">
      <c r="B21" s="12"/>
      <c r="O21" s="13"/>
    </row>
    <row r="22" spans="2:15" x14ac:dyDescent="0.25">
      <c r="B22" s="12"/>
      <c r="O22" s="13"/>
    </row>
    <row r="23" spans="2:15" x14ac:dyDescent="0.25">
      <c r="B23" s="12"/>
      <c r="O23" s="13"/>
    </row>
    <row r="24" spans="2:15" x14ac:dyDescent="0.25">
      <c r="B24" s="12"/>
      <c r="O24" s="13"/>
    </row>
    <row r="25" spans="2:15" x14ac:dyDescent="0.25">
      <c r="B25" s="12"/>
      <c r="O25" s="13"/>
    </row>
    <row r="26" spans="2:15" x14ac:dyDescent="0.25">
      <c r="B26" s="12"/>
      <c r="O26" s="13"/>
    </row>
    <row r="27" spans="2:15" x14ac:dyDescent="0.25">
      <c r="B27" s="12"/>
      <c r="O27" s="13"/>
    </row>
    <row r="28" spans="2:15" x14ac:dyDescent="0.25">
      <c r="B28" s="12"/>
      <c r="O28" s="13"/>
    </row>
    <row r="29" spans="2:15" x14ac:dyDescent="0.25">
      <c r="B29" s="12"/>
      <c r="O29" s="13"/>
    </row>
    <row r="30" spans="2:15" x14ac:dyDescent="0.25">
      <c r="B30" s="12"/>
      <c r="O30" s="13"/>
    </row>
    <row r="31" spans="2:15" x14ac:dyDescent="0.25">
      <c r="B31" s="12"/>
      <c r="O31" s="13"/>
    </row>
    <row r="32" spans="2:15" x14ac:dyDescent="0.25">
      <c r="B32" s="12"/>
      <c r="O32" s="13"/>
    </row>
    <row r="33" spans="2:15" x14ac:dyDescent="0.25">
      <c r="B33" s="12"/>
      <c r="O33" s="13"/>
    </row>
    <row r="34" spans="2:15" x14ac:dyDescent="0.25">
      <c r="B34" s="12"/>
      <c r="O34" s="13"/>
    </row>
    <row r="35" spans="2:15" x14ac:dyDescent="0.25">
      <c r="B35" s="12"/>
      <c r="O35" s="13"/>
    </row>
    <row r="36" spans="2:15" x14ac:dyDescent="0.25">
      <c r="B36" s="12"/>
      <c r="O36" s="13"/>
    </row>
    <row r="37" spans="2:15" x14ac:dyDescent="0.25">
      <c r="B37" s="12"/>
      <c r="O37" s="13"/>
    </row>
    <row r="38" spans="2:15" x14ac:dyDescent="0.25">
      <c r="B38" s="12"/>
      <c r="O38" s="13"/>
    </row>
    <row r="39" spans="2:15" x14ac:dyDescent="0.25">
      <c r="B39" s="12"/>
      <c r="O39" s="13"/>
    </row>
    <row r="40" spans="2:15" x14ac:dyDescent="0.25">
      <c r="B40" s="12"/>
      <c r="O40" s="13"/>
    </row>
    <row r="41" spans="2:15" x14ac:dyDescent="0.25">
      <c r="B41" s="12"/>
      <c r="O41" s="13"/>
    </row>
    <row r="42" spans="2:15" x14ac:dyDescent="0.25">
      <c r="B42" s="12"/>
      <c r="O42" s="13"/>
    </row>
    <row r="43" spans="2:15" x14ac:dyDescent="0.25">
      <c r="B43" s="12"/>
      <c r="O43" s="13"/>
    </row>
    <row r="44" spans="2:15" x14ac:dyDescent="0.25">
      <c r="B44" s="12"/>
      <c r="O44" s="13"/>
    </row>
    <row r="45" spans="2:15" x14ac:dyDescent="0.25">
      <c r="B45" s="12"/>
      <c r="O45" s="13"/>
    </row>
    <row r="46" spans="2:15" x14ac:dyDescent="0.25">
      <c r="B46" s="12"/>
      <c r="O46" s="13"/>
    </row>
    <row r="47" spans="2:15" x14ac:dyDescent="0.25">
      <c r="B47" s="12"/>
      <c r="O47" s="13"/>
    </row>
    <row r="48" spans="2:15" x14ac:dyDescent="0.25">
      <c r="B48" s="12"/>
      <c r="O48" s="13"/>
    </row>
    <row r="49" spans="2:15" x14ac:dyDescent="0.25">
      <c r="B49" s="12"/>
      <c r="O49" s="13"/>
    </row>
    <row r="50" spans="2:15" x14ac:dyDescent="0.25">
      <c r="B50" s="12"/>
      <c r="O50" s="13"/>
    </row>
    <row r="51" spans="2:15" x14ac:dyDescent="0.25">
      <c r="B51" s="12"/>
      <c r="O51" s="13"/>
    </row>
    <row r="52" spans="2:15" x14ac:dyDescent="0.25">
      <c r="B52" s="12"/>
      <c r="O52" s="13"/>
    </row>
    <row r="53" spans="2:15" x14ac:dyDescent="0.25">
      <c r="B53" s="12"/>
      <c r="O53" s="13"/>
    </row>
    <row r="54" spans="2:15" x14ac:dyDescent="0.25">
      <c r="B54" s="12"/>
      <c r="O54" s="13"/>
    </row>
    <row r="55" spans="2:15" x14ac:dyDescent="0.25">
      <c r="B55" s="12"/>
      <c r="O55" s="13"/>
    </row>
    <row r="56" spans="2:15" x14ac:dyDescent="0.25">
      <c r="B56" s="12"/>
      <c r="O56" s="13"/>
    </row>
    <row r="57" spans="2:15" x14ac:dyDescent="0.25">
      <c r="B57" s="12"/>
      <c r="O57" s="13"/>
    </row>
    <row r="58" spans="2:15" x14ac:dyDescent="0.25">
      <c r="B58" s="12"/>
      <c r="O58" s="13"/>
    </row>
    <row r="59" spans="2:15" x14ac:dyDescent="0.25">
      <c r="B59" s="12"/>
      <c r="O59" s="13"/>
    </row>
    <row r="60" spans="2:15" x14ac:dyDescent="0.25">
      <c r="B60" s="12"/>
      <c r="O60" s="13"/>
    </row>
    <row r="61" spans="2:15" ht="15.75" thickBot="1" x14ac:dyDescent="0.3"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</row>
    <row r="62" spans="2:15" ht="15.75" thickTop="1" x14ac:dyDescent="0.25"/>
  </sheetData>
  <sheetProtection password="B1C1" sheet="1" objects="1" scenarios="1" selectLockedCells="1" selectUnlockedCells="1"/>
  <customSheetViews>
    <customSheetView guid="{BDDCAE57-8775-4BA1-BF74-355F93A733AB}" showPageBreaks="1" showGridLines="0" showRuler="0">
      <selection activeCell="R12" sqref="R12"/>
      <pageMargins left="0" right="0" top="0" bottom="0" header="0" footer="0"/>
      <pageSetup paperSize="8" orientation="portrait" r:id="rId1"/>
      <headerFooter alignWithMargins="0"/>
    </customSheetView>
  </customSheetViews>
  <phoneticPr fontId="4" type="noConversion"/>
  <pageMargins left="0.51" right="0.43" top="0.51" bottom="0.49" header="0.5" footer="0.5"/>
  <pageSetup paperSize="8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4097" r:id="rId5">
          <objectPr defaultSize="0" r:id="rId6">
            <anchor moveWithCells="1">
              <from>
                <xdr:col>1</xdr:col>
                <xdr:colOff>190500</xdr:colOff>
                <xdr:row>7</xdr:row>
                <xdr:rowOff>19050</xdr:rowOff>
              </from>
              <to>
                <xdr:col>14</xdr:col>
                <xdr:colOff>514350</xdr:colOff>
                <xdr:row>59</xdr:row>
                <xdr:rowOff>66675</xdr:rowOff>
              </to>
            </anchor>
          </objectPr>
        </oleObject>
      </mc:Choice>
      <mc:Fallback>
        <oleObject progId="Word.Document.8" shapeId="4097" r:id="rId5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561cfb27-4a71-4ea0-bec9-8814201298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Indexation</TermName>
          <TermId xmlns="http://schemas.microsoft.com/office/infopath/2007/PartnerControls">74820a35-1de6-4a36-9004-0740b051fc75</TermId>
        </TermInfo>
        <TermInfo xmlns="http://schemas.microsoft.com/office/infopath/2007/PartnerControls">
          <TermName xmlns="http://schemas.microsoft.com/office/infopath/2007/PartnerControls">CIL</TermName>
          <TermId xmlns="http://schemas.microsoft.com/office/infopath/2007/PartnerControls">9ac41510-46ae-4b66-bec4-2c8d0dfa1add</TermId>
        </TermInfo>
      </Terms>
    </TaxKeywordTaxHTField>
    <_dlc_DocIdPersistId xmlns="561cfb27-4a71-4ea0-bec9-881420129822" xsi:nil="true"/>
    <h3bce02deea94aa5bc8ab0367f07f625 xmlns="561cfb27-4a71-4ea0-bec9-88142012982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</TermName>
          <TermId xmlns="http://schemas.microsoft.com/office/infopath/2007/PartnerControls">0f6aeb2a-fa76-4e11-9094-cf98813dd30e</TermId>
        </TermInfo>
      </Terms>
    </h3bce02deea94aa5bc8ab0367f07f625>
    <Original_x0020_Document_x0020_Date xmlns="561cfb27-4a71-4ea0-bec9-881420129822">2020-12-17T00:00:00+00:00</Original_x0020_Document_x0020_Date>
    <TaxCatchAll xmlns="561cfb27-4a71-4ea0-bec9-881420129822">
      <Value>537</Value>
      <Value>557</Value>
      <Value>28</Value>
    </TaxCatchAll>
    <_dlc_DocId xmlns="561cfb27-4a71-4ea0-bec9-881420129822">F5F755R7T2VE-1015467560-3116</_dlc_DocId>
    <_dlc_DocIdUrl xmlns="561cfb27-4a71-4ea0-bec9-881420129822">
      <Url>http://sharepointdms/sites/builtenvironment/_layouts/15/DocIdRedir.aspx?ID=F5F755R7T2VE-1015467560-3116</Url>
      <Description>F5F755R7T2VE-1015467560-3116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MS Standard" ma:contentTypeID="0x0101007BA60C99B74DAF4E8C997C46D7B557E200F5F13BE508E84A46A3E9AC7702E621D5" ma:contentTypeVersion="21" ma:contentTypeDescription="" ma:contentTypeScope="" ma:versionID="8fceea039d220ade51850908c543a271">
  <xsd:schema xmlns:xsd="http://www.w3.org/2001/XMLSchema" xmlns:xs="http://www.w3.org/2001/XMLSchema" xmlns:p="http://schemas.microsoft.com/office/2006/metadata/properties" xmlns:ns2="561cfb27-4a71-4ea0-bec9-881420129822" targetNamespace="http://schemas.microsoft.com/office/2006/metadata/properties" ma:root="true" ma:fieldsID="4350c52ed47bf0f1cc050ea85686337d" ns2:_="">
    <xsd:import namespace="561cfb27-4a71-4ea0-bec9-88142012982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Original_x0020_Document_x0020_Date" minOccurs="0"/>
                <xsd:element ref="ns2:h3bce02deea94aa5bc8ab0367f07f625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cfb27-4a71-4ea0-bec9-88142012982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a8356af-987d-4527-954f-810c982e5613}" ma:internalName="TaxCatchAll" ma:readOnly="false" ma:showField="CatchAllData" ma:web="561cfb27-4a71-4ea0-bec9-8814201298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a8356af-987d-4527-954f-810c982e5613}" ma:internalName="TaxCatchAllLabel" ma:readOnly="true" ma:showField="CatchAllDataLabel" ma:web="561cfb27-4a71-4ea0-bec9-8814201298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Reference" ma:readOnly="false" ma:fieldId="{23f27201-bee3-471e-b2e7-b64fd8b7ca38}" ma:taxonomyMulti="true" ma:sspId="e64b0df6-c67a-4e60-92fc-ee34611ae5b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Original_x0020_Document_x0020_Date" ma:index="12" nillable="true" ma:displayName="Original Document Date" ma:default="[today]" ma:format="DateOnly" ma:internalName="Original_x0020_Document_x0020_Date" ma:readOnly="false">
      <xsd:simpleType>
        <xsd:restriction base="dms:DateTime"/>
      </xsd:simpleType>
    </xsd:element>
    <xsd:element name="h3bce02deea94aa5bc8ab0367f07f625" ma:index="13" nillable="true" ma:taxonomy="true" ma:internalName="h3bce02deea94aa5bc8ab0367f07f625" ma:taxonomyFieldName="Document_x0020_Category" ma:displayName="Document Category" ma:readOnly="false" ma:default="-1;#General|0f6aeb2a-fa76-4e11-9094-cf98813dd30e" ma:fieldId="{13bce02d-eea9-4aa5-bc8a-b0367f07f625}" ma:sspId="e64b0df6-c67a-4e60-92fc-ee34611ae5bc" ma:termSetId="b3e11366-d852-45ea-af49-933d5bc6d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601EC9-64A3-4776-BC7F-A5E9FF61789B}">
  <ds:schemaRefs>
    <ds:schemaRef ds:uri="http://schemas.microsoft.com/office/2006/metadata/properties"/>
    <ds:schemaRef ds:uri="http://schemas.microsoft.com/office/infopath/2007/PartnerControls"/>
    <ds:schemaRef ds:uri="561cfb27-4a71-4ea0-bec9-881420129822"/>
  </ds:schemaRefs>
</ds:datastoreItem>
</file>

<file path=customXml/itemProps2.xml><?xml version="1.0" encoding="utf-8"?>
<ds:datastoreItem xmlns:ds="http://schemas.openxmlformats.org/officeDocument/2006/customXml" ds:itemID="{2225F0A7-BF74-48EB-AE01-1A91C8753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1cfb27-4a71-4ea0-bec9-8814201298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04A382-F79D-49D0-8460-C9E155C199B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ADE8D30-2BF8-47C7-A20A-2256D917D92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03c3fb2-a351-4b60-b6e8-989865135af2}" enabled="1" method="Standard" siteId="{b451c354-21e6-4992-b2f4-df6d690b1ad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Introduction</vt:lpstr>
      <vt:lpstr>Calculator</vt:lpstr>
      <vt:lpstr>2023 Charge Rates</vt:lpstr>
      <vt:lpstr>2022 Charge rates</vt:lpstr>
      <vt:lpstr>Historic Charge rates</vt:lpstr>
      <vt:lpstr>Definitions</vt:lpstr>
      <vt:lpstr>'2022 Charge rates'!Charge_rate</vt:lpstr>
      <vt:lpstr>'2023 Charge Rates'!Charge_rate</vt:lpstr>
      <vt:lpstr>'Historic Charge rates'!Charge_rate</vt:lpstr>
      <vt:lpstr>Calculator!Print_Area</vt:lpstr>
      <vt:lpstr>Definitions!Print_Area</vt:lpstr>
      <vt:lpstr>Introduction!Print_Area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Zoe</dc:creator>
  <cp:keywords>Indexation; CIL</cp:keywords>
  <dc:description/>
  <cp:lastModifiedBy>Sarah Sansome</cp:lastModifiedBy>
  <cp:revision/>
  <dcterms:created xsi:type="dcterms:W3CDTF">2013-12-09T21:27:08Z</dcterms:created>
  <dcterms:modified xsi:type="dcterms:W3CDTF">2025-09-09T11:08:30Z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0x0101007BA60C99B74DAF4E8C997C46D7B557E200F5F13BE508E84A46A3E9AC7702E621D5</vt:lpwstr>
  </property>
  <property fmtid="{D5CDD505-2E9C-101B-9397-08002B2CF9AE}" pid="3" name="_dlc_DocIdItemGuid">
    <vt:lpwstr>58ec3d78-a861-4feb-b4c3-f14fcf6d046b</vt:lpwstr>
  </property>
  <property fmtid="{D5CDD505-2E9C-101B-9397-08002B2CF9AE}" pid="4" name="TaxKeyword">
    <vt:lpwstr>557;#Indexation|74820a35-1de6-4a36-9004-0740b051fc75;#537;#CIL|9ac41510-46ae-4b66-bec4-2c8d0dfa1add</vt:lpwstr>
  </property>
  <property fmtid="{D5CDD505-2E9C-101B-9397-08002B2CF9AE}" pid="5" name="Document Category">
    <vt:lpwstr>28;#General|0f6aeb2a-fa76-4e11-9094-cf98813dd30e</vt:lpwstr>
  </property>
</Properties>
</file>